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tabRatio="885"/>
  </bookViews>
  <sheets>
    <sheet name="开发工作量核算表" sheetId="14" r:id="rId1"/>
    <sheet name="成品软件" sheetId="18" r:id="rId2"/>
    <sheet name="标准规范编制" sheetId="19" r:id="rId3"/>
    <sheet name="人工服务" sheetId="20" r:id="rId4"/>
    <sheet name="关系型数据库服务资源需求估算" sheetId="9" state="hidden" r:id="rId5"/>
    <sheet name="开放存储资源需求估算" sheetId="10" state="hidden" r:id="rId6"/>
    <sheet name="负载均衡资源需求估算" sheetId="11" state="hidden" r:id="rId7"/>
  </sheets>
  <definedNames>
    <definedName name="_xlnm._FilterDatabase" localSheetId="0" hidden="1">开发工作量核算表!$A$1:$N$104</definedName>
    <definedName name="_Toc470078028" localSheetId="0">开发工作量核算表!#REF!</definedName>
    <definedName name="_Toc470078029" localSheetId="0">开发工作量核算表!#REF!</definedName>
    <definedName name="_Toc470078030" localSheetId="0">开发工作量核算表!#REF!</definedName>
    <definedName name="_Toc470078031" localSheetId="0">开发工作量核算表!#REF!</definedName>
    <definedName name="_Toc470078032" localSheetId="0">开发工作量核算表!#REF!</definedName>
    <definedName name="_Toc470078033" localSheetId="0">开发工作量核算表!#REF!</definedName>
    <definedName name="_Toc494457562" localSheetId="0">开发工作量核算表!#REF!</definedName>
    <definedName name="_Toc494457563" localSheetId="0">开发工作量核算表!#REF!</definedName>
    <definedName name="_Toc494457564" localSheetId="0">开发工作量核算表!#REF!</definedName>
    <definedName name="_Toc494457565" localSheetId="0">开发工作量核算表!#REF!</definedName>
    <definedName name="_Toc494457566" localSheetId="0">开发工作量核算表!#REF!</definedName>
    <definedName name="_Toc494457567" localSheetId="0">开发工作量核算表!#REF!</definedName>
    <definedName name="_Toc494457568" localSheetId="0">开发工作量核算表!#REF!</definedName>
    <definedName name="_Toc494457570" localSheetId="0">开发工作量核算表!#REF!</definedName>
    <definedName name="_Toc494457571" localSheetId="0">开发工作量核算表!#REF!</definedName>
    <definedName name="_Toc494457572" localSheetId="0">开发工作量核算表!#REF!</definedName>
    <definedName name="_Toc494457573" localSheetId="0">开发工作量核算表!#REF!</definedName>
    <definedName name="_Toc494457574" localSheetId="0">开发工作量核算表!#REF!</definedName>
    <definedName name="_Toc494457580" localSheetId="0">开发工作量核算表!#REF!</definedName>
    <definedName name="_Toc494457581" localSheetId="0">开发工作量核算表!#REF!</definedName>
    <definedName name="_Toc494457583" localSheetId="0">开发工作量核算表!#REF!</definedName>
    <definedName name="_Toc494457584" localSheetId="0">开发工作量核算表!#REF!</definedName>
    <definedName name="_Toc494457585" localSheetId="0">开发工作量核算表!#REF!</definedName>
  </definedNames>
  <calcPr calcId="144525"/>
</workbook>
</file>

<file path=xl/sharedStrings.xml><?xml version="1.0" encoding="utf-8"?>
<sst xmlns="http://schemas.openxmlformats.org/spreadsheetml/2006/main" count="595" uniqueCount="483">
  <si>
    <t>序号</t>
  </si>
  <si>
    <t>服务系统名称</t>
  </si>
  <si>
    <t>分类</t>
  </si>
  <si>
    <t>服务模块</t>
  </si>
  <si>
    <t>服务点</t>
  </si>
  <si>
    <t>详细服务要求</t>
  </si>
  <si>
    <r>
      <rPr>
        <b/>
        <sz val="11"/>
        <rFont val="宋体"/>
        <charset val="134"/>
        <scheme val="minor"/>
      </rPr>
      <t>工作量核算（人</t>
    </r>
    <r>
      <rPr>
        <b/>
        <sz val="11"/>
        <rFont val="宋体"/>
        <charset val="134"/>
      </rPr>
      <t>•</t>
    </r>
    <r>
      <rPr>
        <b/>
        <sz val="9.35"/>
        <rFont val="宋体"/>
        <charset val="134"/>
      </rPr>
      <t>月）</t>
    </r>
  </si>
  <si>
    <t>工作量单价（万元/人·月）</t>
  </si>
  <si>
    <r>
      <rPr>
        <b/>
        <sz val="11"/>
        <rFont val="宋体"/>
        <charset val="134"/>
        <scheme val="minor"/>
      </rPr>
      <t>服务总价（一年</t>
    </r>
    <r>
      <rPr>
        <b/>
        <sz val="11"/>
        <rFont val="宋体"/>
        <charset val="134"/>
      </rPr>
      <t>•</t>
    </r>
    <r>
      <rPr>
        <b/>
        <sz val="11"/>
        <rFont val="宋体"/>
        <charset val="134"/>
        <scheme val="minor"/>
      </rPr>
      <t>万元）</t>
    </r>
  </si>
  <si>
    <r>
      <rPr>
        <b/>
        <sz val="11"/>
        <rFont val="宋体"/>
        <charset val="134"/>
        <scheme val="minor"/>
      </rPr>
      <t>服务总价（三年</t>
    </r>
    <r>
      <rPr>
        <b/>
        <sz val="11"/>
        <rFont val="宋体"/>
        <charset val="134"/>
      </rPr>
      <t>•</t>
    </r>
    <r>
      <rPr>
        <b/>
        <sz val="11"/>
        <rFont val="宋体"/>
        <charset val="134"/>
        <scheme val="minor"/>
      </rPr>
      <t>万元）</t>
    </r>
  </si>
  <si>
    <t>备注</t>
  </si>
  <si>
    <t>B厂家报价*其他折算费</t>
  </si>
  <si>
    <t>D比例</t>
  </si>
  <si>
    <t>E/D比例</t>
  </si>
  <si>
    <t>需求分析建模</t>
  </si>
  <si>
    <t>程序开发</t>
  </si>
  <si>
    <t>软件测试</t>
  </si>
  <si>
    <t>纪检数据监督管理平台</t>
  </si>
  <si>
    <t>规范服务</t>
  </si>
  <si>
    <t>信访件导入</t>
  </si>
  <si>
    <t>——</t>
  </si>
  <si>
    <t>提供将从信访系统中按模板导出的信访基本信息导入到纪检监察办案业务系统中的服务，提供导入后案件管理部门可在问题线索管理模块进行接收服务</t>
  </si>
  <si>
    <t>问题线索管理</t>
  </si>
  <si>
    <t>处置线索</t>
  </si>
  <si>
    <t>待处置线索处理服务包含待接收、新登记、各室退回、暂存待查、各单位退回</t>
  </si>
  <si>
    <t>线索排查会</t>
  </si>
  <si>
    <t>提供准备线索排查会、关联上会线索、会议相关材料管理等服务</t>
  </si>
  <si>
    <t>已分办线索</t>
  </si>
  <si>
    <t>提供显示已分办线索办理信息，按照不同的处置方式进行分类服务，包括谈话函询、初步核实、立案审查（调查）、予以了结、转办、交办等</t>
  </si>
  <si>
    <t>谈话函询管理</t>
  </si>
  <si>
    <t>待接收</t>
  </si>
  <si>
    <t>为执纪监督部门的室主任提供在待接收列表看到案件监督管理室分到本室进行谈话函询办理的问题线索服务</t>
  </si>
  <si>
    <t>待分配</t>
  </si>
  <si>
    <t>通过待分配服务，对已经接收的问题线索分配承办人</t>
  </si>
  <si>
    <t>办理中</t>
  </si>
  <si>
    <t>提供对谈话函询业务进行管理服务，包括被反映人的详细信息管理、谈话管理、函询管理、谈话函询调查措施管理、谈话函询结束管理等服务项；室主任在“办理中”模块能看到本室办理中所有谈话函询的问题线索。可以对本室办理中的问题线索进行变更承办人的操作</t>
  </si>
  <si>
    <t>谈话函询结束</t>
  </si>
  <si>
    <t>答复举报人服务：对于实名举报的情况，承办人需要在谈话函询了结后在系统中登记答复举报人的情况。退回服务：如果谈话函询的结论是初步核实，在办结后需要将问题线索退回给案件监督管理室进行重新处置</t>
  </si>
  <si>
    <t>初步核实管理</t>
  </si>
  <si>
    <t>线索受理</t>
  </si>
  <si>
    <t>提供问题线索受理，对移送本室的初步核实线索进行接收或者退回服务。支持单条线索接收和选中多条线索进行批量接收。如果认为该线索不应该由本室办理，进行退回操作退回案件管理室，退回时需要填写退回原因及审批情况</t>
  </si>
  <si>
    <t>分配承办人</t>
  </si>
  <si>
    <t>提供对未受理的初步核实线索指定承办人进行办理服务。可以为单个线索分配承办人，同时支持为多个线索批量分配承办人。如果需要一次同时指定多个承办人，可以先维护承办小组，分配承办人时选择承办小组。系统提供维护承办小组、分配承办人、变更承办人等服务</t>
  </si>
  <si>
    <t>初核办理</t>
  </si>
  <si>
    <t>初核办理提供被反映人/被举报人情况、初核方案、初核调查措施、初步核实情况、结束初核、纪律检查监察建设等业务管理服务</t>
  </si>
  <si>
    <t>初核结束</t>
  </si>
  <si>
    <t>提供初核结束的线索按被反映人/被举报人的结论展示到对应列表中，一个被反映人/被举报人对应一条记录的服务。对于初核结论为“予以了结”和“谈话提醒”的被反映人/被举报人，如果为实名举报，初核承办人应当答复举报人</t>
  </si>
  <si>
    <t>立案审查（调查）管理</t>
  </si>
  <si>
    <t>线索受理模块提供对案件管理室直接移送本室立案的案件进行接收或者退回服务。系统支持单条案件接收和选中多条线索进行批量接收。如果认为该案件不应该由本室办理，进行退回操作退回案件管理室，退回时需要填写退回原因及审批情况</t>
  </si>
  <si>
    <t>提供为受理的案件管理室直接移送本室立案的案件指定承办人进行办理服务。可以为单个案件分配承办人，同时支持为多个案件批量分配承办人。如果需要同时指定多个承办人，可以先维护承办小组，分配承办人时选择承办小组。系统提供维护承办小组、分配承办人、变更承办人等服务</t>
  </si>
  <si>
    <t>案件审查（调查）</t>
  </si>
  <si>
    <t>提供被调查人情况信息维护、立案决定管理、审查（调查）方案管理、采取审查（调查）措施管理、延长审查（调查）时限管理、中止/恢复审查（调查）管理、审查（调查）情况管理、移送审理管理、终止审查/销案管理、补充审查（调查）管理、纪律检查监察建议管理等服务</t>
  </si>
  <si>
    <t>审查（调查）结束</t>
  </si>
  <si>
    <t>当案件审理结束，如果为实名举报，提供审查（调查）承办人答复举报人，填写相关信息服务。如果采取了留置调查措施并且未终止，审查（调查）结束后提供填写终止相关信息服务</t>
  </si>
  <si>
    <t>案件审理管理</t>
  </si>
  <si>
    <t>案件受理</t>
  </si>
  <si>
    <t>提供对审查调查部门移送的待审理案件进行受理服务。支持单条案件接收和选中多条案件进行批量接收</t>
  </si>
  <si>
    <t>提供为受理的待审理案件指定承办人进行审理服务。可以为单个案件分配承办人，同时支持为多个案件批量分配承办人。提供维护承办小组、分配承办人、变更承办人等服务</t>
  </si>
  <si>
    <t>案件审理</t>
  </si>
  <si>
    <t>提供案件审理待接收、待分配、办理中等服务。提供审理情况、提前介入审理、延长审理时限、退回补充审查（调查）、结束审理、移送司法、纪律检查监察建议等工作的信息化管理服务</t>
  </si>
  <si>
    <t>案件结案</t>
  </si>
  <si>
    <t>提供查看结案案件列表，浏览详情服务，并提供公检法处理情况管理服务</t>
  </si>
  <si>
    <t>审批管理</t>
  </si>
  <si>
    <t>提供问题线索处置、谈话函询、初步核实、立案审查（调查）、案件审理等环节的相关文书、工作审批服务，针对相关领导，系统提供对提交本人审批的文书进行审批、转批的服务。系统还提供审批提交管理、审批管理等服务</t>
  </si>
  <si>
    <t>信息查询查阅</t>
  </si>
  <si>
    <t>查阅</t>
  </si>
  <si>
    <t>提供查看本人管理范围内的问题线索等详情服务；可根据系统流程分为问题线索等五个阶段进行查阅</t>
  </si>
  <si>
    <t>查询</t>
  </si>
  <si>
    <t>结合相关查询条件提供综合查询和模糊检索查询服务</t>
  </si>
  <si>
    <t>系统管理</t>
  </si>
  <si>
    <t>统一用户管理</t>
  </si>
  <si>
    <t>统一用户管理服务主要是对贵阳市监察委组织机构进行管理设置，包括三个层级：单位、部门、人员。通过组织机构树、单位部门、相关的人员信息三部分进行分层级管理，可以进行相应编辑维护</t>
  </si>
  <si>
    <t>统一权限管理</t>
  </si>
  <si>
    <t>主要服务有：新增、修改、删除、设置成员与设置权限等服务。在删除角色时，系统应自动检查是否还有用户使用，如果还有用户在使用则不允许删除。在权限管理方面，可以满足系统复杂的权限控制需求。提供丰富的权限类型，可以对用户、部门、用户组、角色、动态用户组等授权</t>
  </si>
  <si>
    <t>三员角色管理</t>
  </si>
  <si>
    <t>提供三员角色管理服务。三员属于三个独立的账号，并且拥有自己对应的系统角色，如系统管理员、安全管理员、安全审计员。三员对应的角色不同于其他的系统角色，三员的角色无法被分配给其他人员。三员用户信息只能由脚本初始化到系统中</t>
  </si>
  <si>
    <t>安全审计</t>
  </si>
  <si>
    <t>负责对各类系统的全部活动的过程轨迹进行记录，以便为事后的安全审计追踪、系统安全漏洞分析提供原始证据。安全审计系统的服务主要分为预警管理，预警规则配置和密码规则配置三个子模块。实现各类安全相关的配置，如密码规则以及审计日志查询等</t>
  </si>
  <si>
    <t>与电子签字章系统接口</t>
  </si>
  <si>
    <t>提供与电子签章系统集成服务，实现纪检监察办案业务应用的文书的电子签章</t>
  </si>
  <si>
    <t>与USB KEY集成</t>
  </si>
  <si>
    <t>提供与USB KEY集成服务，实现统一身份认证及登录（与门户集成），实现系统安全的访问</t>
  </si>
  <si>
    <t>预警服务</t>
  </si>
  <si>
    <t>信访移送线索数据监督</t>
  </si>
  <si>
    <t>提供信访移动线索监督服务，包括信访编号、信访日期、被举报人姓名、被反映单位名称、移送导入日期等方面对信访移送导入的数据进行全面的监督管控服务，对数据异常、数据缺失、移送时间超期情况实现行自动识别，自动预警服务</t>
  </si>
  <si>
    <t>问题线索数据监督</t>
  </si>
  <si>
    <t>问题线索登记查重</t>
  </si>
  <si>
    <t>系统提供问题线索登记查重服务，系统自动对被举报人、举报人姓名，工作单位，反映人姓名的信息数据进行分析，比对重复数据，发现问题线索登记数据重复的问题，系统将自动对办案人员进行预警，避免出现重复录入的情况，也可以监督预警单人多条举报线索的情况，为办案人员发现重点问题线索提供辅助，同时对数据录入进行监督管理</t>
  </si>
  <si>
    <t>线索排查会数据监督</t>
  </si>
  <si>
    <t>提供针对线索排查会基本信息，如问题线索编号、被反映人/被举报人姓名，单位名称、职务、你承办部门等数据进行监督管理服务，对数据异常、数据缺失实现行自动识别，提供自动预警服务。对会议材料进行初步自动审核，将材料中命名不规范、材料不全等情况进行筛查，并对其进行预警其实办案人员补充材料</t>
  </si>
  <si>
    <t>分办线索数据监督</t>
  </si>
  <si>
    <t>提供针对线索分办日期、分办人、处置方式、承办部门、是否督办等服务。实现是否并处等信息数据进行监督管控，自动发现分办超期，布置方式不当，分办人与承办部门不匹配、督办、并处决定缺失等情况，并对上述情况进行自动预警提示；对线索拆分异常进行预警提示，如拆分后数据重复，被反映人/举报人信息与拆分前存在差异等情况</t>
  </si>
  <si>
    <t>谈话函询数据监督</t>
  </si>
  <si>
    <t>提供对维护承办小组人员在办案件数据进行监督管控服务，可实时查看承办小组中每个办案人员在办案件数量，及其具体谈话函询信息，并对案件数量设置阈值，超过阈值后系统实现自动预警。
提供对谈话函询情况数据进行监督服务，监督数据包括：谈话对象、谈话时间、谈话情况、谈话人员、谈话情形等，对数据异常、数据缺失、移送时间超期情况实现行自动识别，自动预警</t>
  </si>
  <si>
    <t>初步核实数据监督</t>
  </si>
  <si>
    <t>提供对初步核实数据进行监督管理服务，针对初核开始时间、初核方式、初核调查措施、初核情况等数据进行自动监测，对数据异常、数据缺失、移送时间超期情况实现行自动识别，自动预警服务</t>
  </si>
  <si>
    <t>立案审查数据监督</t>
  </si>
  <si>
    <t>立案审理状态数据监督</t>
  </si>
  <si>
    <t>提供对待立案、审查调查中、审理退回补充审查（调查）、终止审查（调查）四种状态进行动态监督服务，对其所涉及的案件数据进行管控，系统可设定立案审查案件数量阈值，超过阈值系统将会自动预警</t>
  </si>
  <si>
    <t>立案审理期限数据监督</t>
  </si>
  <si>
    <t>提供对案件审理日期数据进行监督管控服务，设置案件审理期限阈值，超过阈值系统将会自动对办案人员进行超期预警</t>
  </si>
  <si>
    <t>立案决定数据监督</t>
  </si>
  <si>
    <t>针对调查进行监委立案或纪委立案的情况，系统将自动启动立案决定数据监督机制，一个案件只有一个立案日期和一份连决定书，每人至少需要立一个案件，不符合上述情况的，系统提供自动预警提示服务，监督办案人员规范立案决定流程标准</t>
  </si>
  <si>
    <t>立案审查（调查）数据监督</t>
  </si>
  <si>
    <t>提供针对立案审查（调查）基本信息进行数据监督服务，监督数据包括：承办单位、承办部门、承办人、接受日期、分配日期、办理状态等，对数据异常、数据缺失、移送时间超期情况。提供自动识别，自动预警服务</t>
  </si>
  <si>
    <t>案件审理数据监督</t>
  </si>
  <si>
    <t>系统提供对案件审查数据规范性进行监督，针对审理期限、违法行为分类、金额进行监督服务，针对党纪政务处分结论数据进行监督服务，如党纪处分为警告、政务处分为记过的情况为正常结论，但党纪处分为警告，政务处分为开除公职的情况，系统提供预警提示服务</t>
  </si>
  <si>
    <t>纪检数据全流程数据监督</t>
  </si>
  <si>
    <t>提供办理时限、调查措施使用情况进行统一的监督管理服务。办案时限监督模块提供查看本委各阶段在办线索、案件的办理和超期情况服务。调查措施管理模块提供调查措施登记、下级纪委监委采取调查措施的情况录入、查看本级纪委监委机关各部门及各派出机构谈话函询、初步核实、立案审查（调查）阶段录入的调查措施情况服务。</t>
  </si>
  <si>
    <t>调查措施数据监督</t>
  </si>
  <si>
    <t>提供对补录调查措施及查阅调查措施进行数据监督，统计数据量，针对措施类型进行统计分析服务，如谈话措施占比、扣押措施占比等，对调查措施起始日期数据进行监控，实现超期预警</t>
  </si>
  <si>
    <t>协查措施数据监督</t>
  </si>
  <si>
    <t>提供对添加协查措施及查看协查措施数量进行统计，同时对协查措施类型进行统计分析服务，如搜查类型占比等，对协查起始日期数据进行监控，实现超期预警</t>
  </si>
  <si>
    <t>留置人员数据监督</t>
  </si>
  <si>
    <t>提供对留置区留置人员总数、现有数量、解除留置数量、看守所留置人员数量，留置人员职级及其对应人数，后去起诉、判决情况进行数据统计监督服务。支持数据监督报表导出服务</t>
  </si>
  <si>
    <t>消息提醒</t>
  </si>
  <si>
    <t>系统对数据监督过程中产生的预警提示针对每个办案人员设置单独消息提醒服务，对办案人员消息提醒列表中提供查看消息类别、日期、消息内容以及状态，同时对已读消息进行标记服务</t>
  </si>
  <si>
    <t>评估服务</t>
  </si>
  <si>
    <t>数据综合统计分析</t>
  </si>
  <si>
    <t>提供基于问题线索处置、谈话函询、初步核实、立案审查（调查）、案件审理等业务数据资料按固定的报表格式统计汇总，生成统计分析报表服务，系统可以自动或人工汇总本月数据，并对数据有效性进行校验</t>
  </si>
  <si>
    <t>评估反馈服务</t>
  </si>
  <si>
    <t>数据反馈利用</t>
  </si>
  <si>
    <t>提供根据基于问题线索处置、谈话函询、初步核实、立案审查（调查）、案件审理等业务数据的统计分析数据，进行业务流程优化和相关系统服务优化服务，并对相关工作人员的工作方式进行规范改善</t>
  </si>
  <si>
    <t>小计</t>
  </si>
  <si>
    <t>涉密办公平台</t>
  </si>
  <si>
    <t>日常办公系统</t>
  </si>
  <si>
    <t>公文处理</t>
  </si>
  <si>
    <t>公文处理是办公系统的主要服务，涵盖了党政机关日常办公收文、发文等主要业务。用户可设置每个操作环节和办理人员，也可在过程中选择回退，返回上一人或直接返回承办人。公文在办理过程中可随时对流程进行跟踪。系统可支持电子签章及手写签名。电子签章可使电子公文更加规范，并能够替代纸质公文，实现真正意义上的无纸化办公。公文处理模块可实现集中部署，解决上下级单位间电子公文传输问题，实现上下级单位间联合办公、协同办文</t>
  </si>
  <si>
    <t>催办管理</t>
  </si>
  <si>
    <t>催办管理以列表形式向用户提供查看以及办理急需办理的公文信息的入口服务，应当包括发起催办和接收催办两部分服务内容。发起催办由当前用户向其他用户发送催办信息，该服务以列表形式展现由当前用户向其他用户发送的催办信息，不仅能够提供历史催办信息列表，还根据对方是否对催办信息进行了回复实现分类显示，不能删除已回复的催办信息</t>
  </si>
  <si>
    <t>归档管理</t>
  </si>
  <si>
    <t>归档管理主要对己办结公文进行管理，提供档案目录维护、归档登记、移交登记等服务。按照既定的归档业务流程对己办结公文或纸质公文进行流转，既可对单一公文进行归档操作，也可批量对多个公文进行归档操作。对己归挡的公文应提供移交服务，对己归档的公文进行移交登记，明确接收部门与接收人等基本信息，实现归档公文的移交操作</t>
  </si>
  <si>
    <t>我的工作</t>
  </si>
  <si>
    <t>我的工作提供待办工作与已办工作两部分服务内容，并以列表形式向用户提供快捷处理待办公文以及查看己办公文信息的入口</t>
  </si>
  <si>
    <t>二维条码</t>
  </si>
  <si>
    <t>系统提供对二维条码支持模块，对OFD版式文件进行二维条码嵌入及识别，与二维条码管理系统的对接服务。同时，基于二维条码技术无缝集成到安全可靠电子公文应用系统中。提供二维条码的生成、识别和管理服务。在公文传处理系统盖章时，系统将自动产生二维条码，并将条码加盖到文件的最后一页</t>
  </si>
  <si>
    <t>流程管理</t>
  </si>
  <si>
    <t>流程管理主要包括表单管理、公文监控、流程调整、权限管理、流程设置以及统计分析等服务</t>
  </si>
  <si>
    <t>会务管理</t>
  </si>
  <si>
    <t>提供与会议相关的资源与信息管理服务，实现会议通知、会议室及相关设备预订等一体化管理，包括会场管理、会议安排、会议通知、会议服务、会议室申请审批等服务。</t>
  </si>
  <si>
    <t>公务活动管理</t>
  </si>
  <si>
    <t>公务活动管理实现对公务活动申请、食宿、标准、审批、预算及统计等全过程的管理。并提供公务活动任务电子化审批、进行中公务活动实时查询、公务活动分类与统计等服务</t>
  </si>
  <si>
    <t>内部邮件</t>
  </si>
  <si>
    <t>内部邮件主要服务包括:用户注册服务和密码修改服务、管理信件和目录、发送和接收信件、HTML信件的支持、地址簿服务、地址簿的添加和修改、个人地址簿信息的导出、用户自定义过滤器、用户个性化设置、通知服务、签名档服务、自动转寄、自动回复、SMTP服务、POP3服务、UMS的支持、日历服务系统、垃圾邮件过滤</t>
  </si>
  <si>
    <t>信息报送</t>
  </si>
  <si>
    <t>提供纪检监察信息、新闻宣传稿件的报送及发布统计服务，建立全市纪检监察系统新闻宣传稿件发布量统计通报专区，用于各地各单位定期统计上报党风廉政建设新闻宣传发布量</t>
  </si>
  <si>
    <t>通知提示</t>
  </si>
  <si>
    <t>提供通知提示服务，用于发布各类通知和提示信息。通知提示服务主要提供各类通知的发布，包括通知信息发送，发送信息的反馈通知等</t>
  </si>
  <si>
    <t>请销假管理</t>
  </si>
  <si>
    <t>提供请假申请、审批、查询、统计等服务，提供销假登记、核批、查询等服务。请假主要是请假申请的提起。审批主要是对请假人的申请进行审批。查询主要是可以查询请假人员情况，例如请假次数、请假事由等。统计主要对人员请假情况的统计</t>
  </si>
  <si>
    <t>外出报备</t>
  </si>
  <si>
    <t>提供对纪检监察干部因公外出进行信息化管理服务，包括登记外出事项、人员、人数、时间、地点等，并提供外出申批、信息查询、统计分析等服务。进行外出事项的统计、外出人员外出情况、外出人数统计外出情况、外出时间的进行记录、外出地点统计管理等</t>
  </si>
  <si>
    <t>IP电话</t>
  </si>
  <si>
    <t>实现与IP电话系统对接，提供IP电话服务。全市各级纪检监察机关工作人员都能通IP电话系统进行通话</t>
  </si>
  <si>
    <t>个人事务管理</t>
  </si>
  <si>
    <t>在个人事务管理模块中提供工作日志、工作日程、任务管理、联系人、个人工具等服务</t>
  </si>
  <si>
    <t>资料库</t>
  </si>
  <si>
    <t>提供资料管理模块实现在同一数据库中完成对各种类型知识的管理服务，资料管理系统提供一个统一的信息管理模块，将各种不同类型的信息、资料整合在一起，提供统一管理、灵活的定制和简单方便的浏览</t>
  </si>
  <si>
    <t>个人办公</t>
  </si>
  <si>
    <t>提供了多种个人办公套件供用户使用，将个人的日常办公实现电子化管理。提供管理用户个人信息、进行个性化设置、管理用户人际关系信息、进行日常工作日程安排、管理自己和下属的工作汇报等服务</t>
  </si>
  <si>
    <t>人事管理</t>
  </si>
  <si>
    <t>提供将几乎所有与人力资源相关的信息（包括：组织规划、人事在职与离职档案、员工履历、劳动合同、奖惩管理、调动管理、培训管理、绩效管理、考勤管理、员工自助等）统一管理服务，帮助管理者通过有效的组织管理降低成本和加速增长来创造价值</t>
  </si>
  <si>
    <t>自定义门户</t>
  </si>
  <si>
    <t>提供一种框架与平台将本系统或其它系统的最新数据或业务操作集中显示出来，以便于用户每次登录系统时，都能一览无遗的方式看这些最新数据与操作，而不需要到多个模块或异构系统中寻找的服务。例如：流程中的待办文件、已办文件，信息模块中常用的通知公告、信息交流，日程、会议通知、单点登录等数据展示</t>
  </si>
  <si>
    <t>资产管理</t>
  </si>
  <si>
    <t>提供固定资产管理服务，通过系统化的操作可以极大地提高单位工作效率，增加效益，降低成本，有助于单位真正实现厉行节约的原则</t>
  </si>
  <si>
    <t>车辆管理</t>
  </si>
  <si>
    <t>提供车辆的管理服务，包括车辆档案管理、车辆调度管理、费用管理、司机管理、车辆成本核算及智能预警等服务项</t>
  </si>
  <si>
    <t>分级管理体系</t>
  </si>
  <si>
    <t>系统采用分散式权限管理模型，系统管理员可以下设普通管理员，普通管理员可以再设模块管理员，从而实现分层管理。管理员管理系统的基本设置，各服务模块的设置交由模块管理员管理实现分块管理</t>
  </si>
  <si>
    <t>三员管理</t>
  </si>
  <si>
    <t>按照分级保密规范要求对审计管理员、安全管理员、系统管理员实现权限约束和管理，使得三员相互独立、相互制约，减少泄密风险</t>
  </si>
  <si>
    <t>基础设置</t>
  </si>
  <si>
    <t>包括系统设置、界面基本设置、登录页设置、基础数据设置、弹出窗口设置和接口设置等</t>
  </si>
  <si>
    <t>组织用户管理</t>
  </si>
  <si>
    <t>包括组织管理、群组管理、角色管理、权限管理、用户管理、工作代理、单点登录系统设置、用户同步等服务</t>
  </si>
  <si>
    <t>自定义数据表</t>
  </si>
  <si>
    <t>允许用户自己创建数据库表构建个性化应用，自定义数据表可分类管理数据库，创建数据库表字段并可以自定义其命名，定义自定义表之间的关联关系，设定自定义字段的web页面表现形式，设定自定义表字段的在自定义的模块或流程中查询及列表显示等效果</t>
  </si>
  <si>
    <t>自定义表单</t>
  </si>
  <si>
    <t>结合自定义数据表表，允许用户结合Word、Excel、Dreamweaver等工具创建个性化的表单应用。
自定义表单支持导入和导出，可以在不同的环境中快速部署</t>
  </si>
  <si>
    <t>自定义模块</t>
  </si>
  <si>
    <t>结合数据库的自定义服务，预编写好列表、新增、修改、查询等多种模板文件，通过菜单自定义启动一个数据库的列表页，及新增页及与流程的绑定等，实现基础管理模块的自定义能力，例如通过自定义平台搭建一个资产管理模块</t>
  </si>
  <si>
    <t>自定义信息频道</t>
  </si>
  <si>
    <t>可以派生出信息管理模块，用来管理某一大类的信息，在它下面也可以建立很多栏目。比如建立“领导办公”频道，在其中增加“领导日程安排”、“生产经营报表”、“财务报表”等专供领导查阅的信息</t>
  </si>
  <si>
    <t>自定义流程频道</t>
  </si>
  <si>
    <t>可以派生出工作流程管理模块，用来管理某一大类的流程，在它下面也可以建立很多流程。比如建立“内部审批”频道，在其中增加与“内部审批”有关系的流程</t>
  </si>
  <si>
    <t>自定义关系</t>
  </si>
  <si>
    <t>可用于构建客户关系管理模块、供应商管理模块、合作伙伴管理模块等</t>
  </si>
  <si>
    <t>安全管理</t>
  </si>
  <si>
    <t>提供系统管理的安全管理服务，包括日志、访问IP设置等</t>
  </si>
  <si>
    <t>接口规范设计</t>
  </si>
  <si>
    <t>与信访、廉政档案系统接口</t>
  </si>
  <si>
    <t>提供接口服务，实现与信访、廉政档案等系统的接口对接</t>
  </si>
  <si>
    <t>督察督办系统</t>
  </si>
  <si>
    <t>提供对工作、任务的分解，下派、执行及办理过程的监督和实时提醒服务，防止工作积压、工作责任不明、工作贻误等问题，减少工作汇报，提高工作的执行效率。各级领导通过该系统可以全面掌握单位内部的工作分配与执行情况，掌握工作的正常办结、超时办结、延迟办理等情况，并可对其进行数量统计，对部分工作可以选择是否公开，实现行政管理透明性</t>
  </si>
  <si>
    <t>数据统计分析应用</t>
  </si>
  <si>
    <t>数据统计报表</t>
  </si>
  <si>
    <t>独立定义表单所需要数据表，可方便不同流程对数据表的复用、方便其它模块引用该表开发成相应的模块，并方便报表引用进行数据统计</t>
  </si>
  <si>
    <t>归档与数据查询</t>
  </si>
  <si>
    <t>流程审批结束后所有信息可归档到档案管理保存，系统还提供了丰富的查询统计能力，可以按流程、按表单任何元素组合查询并可以导出查询结果到excel，可以查询权限范围内所有流程的办理情况，可以将查询结果导出到excel进行分析</t>
  </si>
  <si>
    <t>待办文件统计</t>
  </si>
  <si>
    <t>统计出系统当前所有用户的所有待办文件的数量，可以让管理者了解员工是否及时审批文件。点击流程名称，弹出页面显示文件是何时发送给这个用户的</t>
  </si>
  <si>
    <t>流程流转时间统计</t>
  </si>
  <si>
    <t>统计出系统所有模块的流程，及其活动的平均办理时间，可以让管理者了解流程及其活动的办理效率</t>
  </si>
  <si>
    <t>人员办理时间统计</t>
  </si>
  <si>
    <t>统计出系统所有用户，参与流程的某些活动的平均耗时，并列出系统平均耗时作比较，可以让管理者了解员工，在每个流程中的办理效率</t>
  </si>
  <si>
    <t>超期流程排名</t>
  </si>
  <si>
    <t>统计出系统中整个流程超期的情况排名，可以让管理者了解哪些流程超期，其中流程办理期限来源于用户在发起流程时的设置，支持按超期待办文件数量最多的人员倒序排列</t>
  </si>
  <si>
    <t>自定义统计</t>
  </si>
  <si>
    <t>不需要借助第三方报表工具，在系统中通过可视化的设置就可以制作报表，可以利用本系统中的自定义数据表的数据自动生成报表</t>
  </si>
  <si>
    <t>督办统计</t>
  </si>
  <si>
    <t>可以按照不同的统计维度展现统计结果，统计内容包括责任部门、责任人、任务总数、已办结数（期限内、逾期）、未办结数（期限内、逾期）、办结率等</t>
  </si>
  <si>
    <t>数据分析结果反馈利用</t>
  </si>
  <si>
    <t>提供根据日常办公系统及督办督查系统业务数据的统计分析结果，进行业务流程优化和相关系统服务优化，并对相关工作人员的工作方式进行规范改善服务</t>
  </si>
  <si>
    <t>廉政档案平台</t>
  </si>
  <si>
    <t>领导干部管理</t>
  </si>
  <si>
    <t>领导干部管理包括领导干部单位管理、领导干部个人信息管理、信息导入服务</t>
  </si>
  <si>
    <t>信息采集管理</t>
  </si>
  <si>
    <t>信息采集管理：提供在线填写、数据接入、档案扫描、报表导入等服务。在线填写：以领导干部为主线，提供信息录入、修改、浏览等服务，录入内容包括《报告配偶、子女移居国（境）外情况登记表》、《干部房地产信息登记报告表》、《奖励（惩处）情况登记表》等报表。数据接入：以数据接口的方式，从市委组织部、问题线索信息系统、党风廉政建设责任制检查考试系统获取数据。档案扫描：通过高速扫描仪，实现纸质档案批量扫描，并自动上传到系统中。报表导入：按照纪检监察机关发布的各类报表模板，进行报表校验。从校验通过后的报表中提取数据自动加载到系统中。</t>
  </si>
  <si>
    <t>档案信息管理</t>
  </si>
  <si>
    <t>档案信息管理包括管理档案、导出档案、导入档案、档案查询等服务。管理档案：以领导干部为单位，提供添加档案、删除档案、修改添加、查询添加、浏览添加、锁定、解锁等服务。导出档案：用于将系统中的已经填报好的档案文件导出。提供生成档案文件、下载档案文件、删除档案文件等服务。导入档案：用于领导干部单位的档案上报、跨系统调动的个人档案导入。档案查询：根据档案信息，生成各种统计报表及台帐</t>
  </si>
  <si>
    <t>档案信息审核</t>
  </si>
  <si>
    <t>对已录入的档案信息，提供档案信息生成、档案信息审核、档案审核查询、档案信息发布等服务。档案信息生成：基于已录入的档案信息，按照廉政档案格式要求，自动生成档案信息。档案信息审核：档案信息生成后，提交给上级领导审核，提供审核通过/驳回服务、填写驳回理由等。档案审查查询：档案信息生成提交工作人员，可以查看上级领导审核结果。档案信息发布：对审核通过后的领导干部信息档案进行发布。发布后的档案信息根据信息采集进行档案信息更新</t>
  </si>
  <si>
    <t>廉政评价</t>
  </si>
  <si>
    <t>基于已有采集到的领导干部信息，提供对领导干部信息完整情况进行打分服务和对领导干部进行业绩打分服务</t>
  </si>
  <si>
    <t>提供接口服务，实现与组织部干部信息数据对接，并与一体化办案平台实现接口对接</t>
  </si>
  <si>
    <t>系统设置和管理</t>
  </si>
  <si>
    <t>机构管理</t>
  </si>
  <si>
    <t>提供组织机构管理服务，包括新增、修改、删除机构信息，机构信息查看等服务项</t>
  </si>
  <si>
    <t>提供三员管理服务，实现三员制衡，加强涉密信息系统保密管理，职责明确，减少信息系统泄密风险</t>
  </si>
  <si>
    <t>日志管理</t>
  </si>
  <si>
    <t>提供日志管理服务，主要包括用户登陆日志、访问事件日志、系统维护日志和数据操作日志服务项。日志记录下了每个登录用户的操作详情</t>
  </si>
  <si>
    <t>领导干部管理数据监督</t>
  </si>
  <si>
    <t>提供对领导干部管理数据进行监督，包括领导干部单位管理、领导干部个人信息管理、信息导入等业务过程数据监督，在发现异常数据和非法操作时自动预警服务</t>
  </si>
  <si>
    <t>信息采集管理数据监督</t>
  </si>
  <si>
    <t>提供对信息采集管理数据进行监督服务，包括在线填写、数据接入、档案扫描、报表导入等业务数据，在发现异常数据和非法操作时自动预警服务项</t>
  </si>
  <si>
    <t>档案信息管理数据监督</t>
  </si>
  <si>
    <t>提供对档案信息管理数据进行监督服务，包括管理档案、导出档案、导入档案、档案查询等业务数据，在发现异常数据和非法操作时自动预警</t>
  </si>
  <si>
    <t>档案信息审核数据监督</t>
  </si>
  <si>
    <t>提供对档案信息审核数据进行监督服务，包括档案信息生成、档案信息审核、档案审核查询、档案信息发布等业务数据，在发现异常数据和非法操作时自动预警</t>
  </si>
  <si>
    <t>廉政评价数据监督</t>
  </si>
  <si>
    <t>提供对廉政评价数据进行监督服务，包括领导干部信息完整情况打分和业绩打分等数据，在发现异常数据和非法操作时自动预警</t>
  </si>
  <si>
    <t>综合分析</t>
  </si>
  <si>
    <t>综合分析包括预警分析、专题重点分析、定向跟踪、查询统计服务。预警分析：提供两方面的预警，一是当领导干部多方信息不一致时需要进行信息修正预警，一是对领导干部的处罚信息、问责信息进行预警，并计算已经预警时长。专题重点分析：基于服务于纪检监察业务研究为重点，基于领导干部档案信息，业务研究专题提供数据分析支撑，最终形成专题分析报告。定向跟踪：基于突出问题进行排名，选定自己关注的问题进行数据跟踪，根据设置规则系统自动关闭跟踪。设置规则包括跟踪截止日期、跟踪问题排名等。查询统计：按设定条件进行档案信息查询，如按身份证号、职务、参加工作时间、姓名、职称等条件查询</t>
  </si>
  <si>
    <t>综合分析反馈</t>
  </si>
  <si>
    <t>根据领导干部管理、档案信息管理等业务数据提供预警分析、专题重点分析、定向跟踪、查询统计等方面的综合分析服务，进行业务流程优化和相关系统服务优化，并对相关工作人员的工作方式进行规范改善</t>
  </si>
  <si>
    <t>智能材料收转平台</t>
  </si>
  <si>
    <t>材料智能收转系统</t>
  </si>
  <si>
    <t>登记材料</t>
  </si>
  <si>
    <t>提供登记材料服务，主要提供接收材料的信息录入，如案管人员信息、接收案件材料的部门及接收人，之后选择所接收材料类型和材料数量，完成后进行材料预览，确认无误后点击提交，生成唯一二维码的材料清单，并打印</t>
  </si>
  <si>
    <t>纸质材料流转</t>
  </si>
  <si>
    <t>提供纸质材料流转服务，系统会自动记录已录入证据材料及其对应的投递状态，并根据待存放、已存放、待取件、已取件等进行分类显示；支持按照条件查找投递证据材料的流转情况：包括打印清单时间、入柜时间、取走时间和短信通知时间等。同时支持导出Microsoft Excel格式表格</t>
  </si>
  <si>
    <t>内部文件流转</t>
  </si>
  <si>
    <t>提供内部文件流转服务，目前纪检监察部门内部文件流转过程中，由于递送过程无记录，文件是否按时送达无法保证；同时递送材料人员奔波于各楼层递送文件材料，费时费力。可借助文件收转柜，实现院内文件的流转</t>
  </si>
  <si>
    <t>工作量统计</t>
  </si>
  <si>
    <t>提供工作量统计服务，根据登记文件个数、收转柜的使用情况所做的记录和统计，包括登记文件个数、流转次数（存）、流转次数（取）</t>
  </si>
  <si>
    <t>系统名称</t>
  </si>
  <si>
    <t>子系统名称</t>
  </si>
  <si>
    <t>软件模块名称</t>
  </si>
  <si>
    <t>模块功能名称</t>
  </si>
  <si>
    <t>模块功能描述</t>
  </si>
  <si>
    <t>送审信息</t>
  </si>
  <si>
    <t>单价（万元）</t>
  </si>
  <si>
    <t>数量（套）</t>
  </si>
  <si>
    <t>小计
（元）</t>
  </si>
  <si>
    <t>统一门户</t>
  </si>
  <si>
    <t>省级统一门户（web端）</t>
  </si>
  <si>
    <t>应用超市</t>
  </si>
  <si>
    <t>应用展示</t>
  </si>
  <si>
    <t>提供应用分类展示功能</t>
  </si>
  <si>
    <t>访问应用</t>
  </si>
  <si>
    <t>支持用户单点登录访问应用</t>
  </si>
  <si>
    <t>应用详情</t>
  </si>
  <si>
    <t>支持查看应用详情，详情展示：应用名称、应用介绍、进入应用按钮。</t>
  </si>
  <si>
    <t>综合数据看版</t>
  </si>
  <si>
    <t>总览</t>
  </si>
  <si>
    <t>整体情况概览：分学校性质（公办、民办）统计本省、本市（州）、本县（市、区）、本乡（镇）的学校数量、学生数量、教师数量、占地面积。支持查看全省各市（州）、县（市、区）、乡（镇）范围内学校基本信息。
各类学校情况统计：分学校性质（公办、民办）统计本省、本市（州）、本县（市、区）、本乡（镇）不同类型学校（普通高等学校、高中阶段学校、义务教育学校、特殊教育学校、幼儿园）的学生数、学校数、教师数、师生比。
师生比情况统计：分学校性质（公办、民办）统计本省、本市（州）、本县（市、区）、本乡（镇）师生占比情况。
教师构成情况统计：分学校性质（公办、民办）统计本省、本市（州）、本县（市、区）、本乡（镇）专任教师与其他教师的占比情况。
少数民族学生占比情况统计：分学校性质（公办、民办）统计本省、本市（州）、本县（市、区）、本乡（镇）少数民族学生占比情况。
公办、民办占比情况统计：统计本省、本市（州）、本县（市、区）、本乡（镇）学校性质（公办、民办）占比情况。
各区域师生比情况统计：分学校性质（公办、民办）统计本省、本市（州）、本县（市、区）、本乡（镇）师生比情况。
各区域少数民族学生占比情况统计：分学校性质（公办、民办）统计全省各市（州）、县（市、区）、乡（镇）范围内少数民族学生占比情况。
各区域占地面积情况统计：分学校性质（公办、民办）统计全省各市（州）、县（市、区）、乡（镇）范围内占地面积情况。
各区域学生及教师分布情况统计：分学校性质（公办、民办）统计全省各市（州）、县（市、区）、乡（镇）范围内不同学校类型的学生及教师数量。
各区域学校分布情况统计：分学校性质（公办、民办）统计全省各市（州）、县（市、区）、乡（镇）范围内不同学校类型的整体学校数量、公办学校数量、民办学校数量。</t>
  </si>
  <si>
    <t>普通高等学校</t>
  </si>
  <si>
    <t>整体情况概览：分学校性质（公办、民办）统计本省、本市（州）、本县（市、区）、本乡（镇）普通高等学校的学校数量、学生数量、教师数量、占地面积。支持查看全省各市（州）、县（市、区）、乡（镇）范围内普通高等学校的学校基本信息。
各类学校情况统计：分学校性质（公办、民办）统计本省、本市（州）、本县（市、区）、本乡（镇）不同类型的普通高等学校（大学、独立学院、高等职业学校、高等专科学校、学院）的学生数、学校数、教师数、师生比。
师生比情况统计：分学校性质（公办、民办）统计本省、本市（州）、本县（市、区）、本乡（镇）普通高等学校的师生占比情况。
教师构成情况统计：分学校性质（公办、民办）统计本省、本市（州）、本县（市、区）、本乡（镇）普通高等学校的专任教师与其他教师的占比情况。
少数民族学生占比情况统计：分学校性质（公办、民办）统计本省、本市（州）、本县（市、区）、本乡（镇）普通高等学校的少数民族学生占比情况。
公办、民办占比情况统计：统计本省、本市（州）、本县（市、区）、本乡（镇）普通高等学校的学校性质（公办、民办）占比情况。
各区域师生比情况统计：分学校性质（公办、民办）统计全省各市（州）、县（市、区）、乡（镇）范围内普通高等学校师生比情况。
各区域少数民族学生占比情况统计：分学校性质（公办、民办）统计全省各市（州）、县（市、区）、乡（镇）范围内普通高等学校的少数民族学生占比情况。
各区域占地面积情况统计：分学校性质（公办、民办）统计全省各市（州）、县（市、区）、乡（镇）范围内普通高等学校占地面积情况。
各区域学生及教师分布情况统计：分学校性质（公办、民办）统计全省各市（州）、县（市、区）、乡（镇）范围内不同普通高等学校类型的学生及教师数量。
各区域学校分布情况统计：分学校性质（公办、民办）统计全省各市（州）、县（市、区）、乡（镇）范围内不同普通高等学校类型的整体学校数量、公办学校数量、民办学校数量。</t>
  </si>
  <si>
    <t>高中阶段学校</t>
  </si>
  <si>
    <t>整体情况概览：分学校性质（公办、民办）、学校类型（普通高中、中等职业学校）统计本省、本市（州）、本县（市、区）、本乡（镇）高中阶段学校的学校数量、学生数量、教师数量、占地面积。支持查看全省各市（州）、县（市、区）、乡（镇）范围内高中阶段学校的学校基本信息。
各类学校情况统计：分学校性质（公办、民办）、学校类型（普通高中、中等职业学校）统计本省、本市（州）、本县（市、区）、本乡（镇）不同类型的高中阶段学校（高级中学、十二年一贯制、完全中学、成人中等专业学校、职业高中、中等技术学校、中等师范学校）的学生数、学校数、教师数、师生比。
师生比情况统计：分学校性质（公办、民办）、学校类型（普通高中、中等职业学校）统计本省、本市（州）、本县（市、区）、本乡（镇）高中阶段学校的师生占比情况。
教师构成情况统计：分学校性质（公办、民办）、学校类型（普通高中、中等职业学校）统计本省、本市（州）、本县（市、区）、本乡（镇）高中阶段学校的专任教师与其他教师的占比情况。
少数民族学生占比情况统计：分学校性质（公办、民办）、学校类型（普通高中、中等职业学校）统计本省、本市（州）、本县（市、区）、本乡（镇）高中阶段学校的少数民族学生占比情况。
公办、民办占比情况统计：分学校类型（普通高中、中等职业学校）统计本省、本市（州）、本县（市、区）、本乡（镇）高中阶段学校的学校性质（公办、民办）占比情况。
各区域师生比情况统计：分学校性质（公办、民办）、学校类型（普通高中、中等职业学校）统计全省各市（州）、县（市、区）、乡（镇）范围内高中阶段学校师生比情况。
各区域少数民族学生占比情况统计：分学校性质（公办、民办）、学校类型（普通高中、中等职业学校）统计全省各市（州）、县（市、区）、乡（镇）范围内高中阶段学校的少数民族学生占比情况。
各区域占地面积情况统计：分学校性质（公办、民办）、学校类型（普通高中、中等职业学校）统计全省各市（州）、县（市、区）、乡（镇）范围内高中阶段学校占地面积情况。
各区域学生及教师分布情况统计：分学校性质（公办、民办）统计全省各市（州）、县（市、区）、乡（镇）范围内不同高中阶段学校类型（普通高中（高级中学、十二年一贯制、完全中学）、中等职业学校（成人中等专业学校、职业高中、中等技术学校、中等师范学校））的学生及教师数量。
各区域学校分布情况统计：分学校性质（公办、民办）统计全省各市（州）、县（市、区）、乡（镇）范围内不同高中阶段学校类型（普通高中（高级中学、十二年一贯制、完全中学）、中等职业学校（成人中等专业学校、职业高中、中等技术学校、中等师范学校））的整体学校数量、公办学校数量、民办学校数量。</t>
  </si>
  <si>
    <t>义务教育学校</t>
  </si>
  <si>
    <t>整体情况概览：分学校性质（公办、民办）、学校类型（小学、初中）统计本省、本市（州）、本县（市、区）、本乡（镇）义务教育学校的学校数量、学生数量、教师数量、占地面积。支持查看全省各市（州）、县（市、区）、乡（镇）范围内义务教育学校的学校基本信息。
各类学校情况统计：分学校性质（公办、民办）、学校类型（小学、初中）统计本省、本市（州）、本县（市、区）、本乡（镇）不同类型的义务教育学校（小学、小学教学点、初级中学、九年一贯制、职业初中）的学生数、学校数、教师数、师生比。
师生比情况统计：分学校性质（公办、民办）、学校类型（小学、初中）统计本省、本市（州）、本县（市、区）、本乡（镇）义务教育学校的师生占比情况。
教师构成情况统计：分学校性质（公办、民办）、学校类型（小学、初中）统计本省、本市（州）、本县（市、区）、本乡（镇）义务教育学校的专任教师与其他教师的占比情况。
少数民族学生占比情况统计：分学校性质（公办、民办）、学校类型（小学、初中）统计本省、本市（州）、本县（市、区）、本乡（镇）义务教育学校的少数民族学生占比情况。
公办、民办占比情况统计：分学校类型（小学、初中）统计本省、本市（州）、本县（市、区）、本乡（镇）义务教育学校的学校性质（公办、民办）占比情况。
各区域师生比情况统计：分学校性质（公办、民办）、学校类型（小学、初中）统计全省各市（州）、县（市、区）、乡（镇）范围内义务教育学校师生比情况。
各区域少数民族学生占比情况统计：分学校性质（公办、民办）、学校类型（小学、初中）统计全省各市（州）、县（市、区）、乡（镇）范围内义务教育学校的少数民族学生占比情况。
各区域占地面积情况统计：分学校性质（公办、民办）、学校类型（小学、初中）统计全省各市（州）、县（市、区）、乡（镇）范围内义务教育学校占地面积情况。
各区域学生及教师分布情况统计：分学校性质（公办、民办）统计全省各市（州）、县（市、区）、乡（镇）范围内不同义务教育学校类型（小学（小学、小学教学点）、初中（初级中学、九年一贯制、职业初中））的学生及教师数量。
各区域学校分布情况统计：分学校性质（公办、民办）统计全省各市（州）、县（市、区）、乡（镇）范围内不同义务教育学校类型（小学（小学、小学教学点）、初中（初级中学、九年一贯制、职业初中））的整体学校数量、公办学校数量、民办学校数量。</t>
  </si>
  <si>
    <t>特殊教育学校</t>
  </si>
  <si>
    <t>整体情况概览：分学校性质（公办、民办）统计本省、本市（州）、本县（市、区）、本乡（镇）特殊教育学校的学校数量、学生数量、教师数量、占地面积。支持查看全省各市（州）、县（市、区）、乡（镇）范围内特殊教育学校的学校基本信息。
各类学校情况统计：分学校性质（公办、民办）统计本省、本市（州）、本县（市、区）、本乡（镇）不同类型的特殊教育学校（聋人学校、培智学校、其他特教学校）的学生数、学校数、教师数、师生比。
师生比情况统计：分学校性质（公办、民办）统计本省、本市（州）、本县（市、区）、本乡（镇）特殊教育学校的师生占比情况。
教师构成情况统计：分学校性质（公办、民办）统计本省、本市（州）、本县（市、区）、本乡（镇）特殊教育学校的专任教师与其他教师的占比情况。
少数民族学生占比情况统计：分学校性质（公办、民办）统计本省、本市（州）、本县（市、区）、本乡（镇）普通高等学校的少数民族学生占比情况。
公办、民办占比情况统计：统计本省、本市（州）、本县（市、区）、本乡（镇）特殊教育学校的学校性质（公办、民办）占比情况。
各区域师生比情况统计：分学校性质（公办、民办）统计全省各市（州）、县（市、区）、乡（镇）范围内特殊教育学校师生比情况。
各区域少数民族学生占比情况统计：分学校性质（公办、民办）统计全省各市（州）、县（市、区）、乡（镇）范围内特殊教育学校的少数民族学生占比情况。
各区域占地面积情况统计：分学校性质（公办、民办）统计全省各市（州）、县（市、区）、乡（镇）范围内特殊教育学校占地面积情况。
各区域学生及教师分布情况统计：分学校性质（公办、民办）统计全省各市（州）、县（市、区）、乡（镇）范围内不同特殊教育学校类型（聋人学校、培智学校、其他特教学校）的学生及教师数量。
各区域学校分布情况统计：分学校性质（公办、民办）统计全省各市（州）、县（市、区）、乡（镇）范围内不同特殊教育学校类型（聋人学校、培智学校、其他特教学校）的整体学校数量、公办学校数量、民办学校数量。</t>
  </si>
  <si>
    <t>幼儿园</t>
  </si>
  <si>
    <t>整体情况概览：分学校性质（公办、民办）统计本省、本市（州）、本县（市、区）、本乡（镇）的幼儿园学校数量、学生数量、教师数量、占地面积。支持查看本省、本市（州）、本县（市、区）、本乡（镇）范围内幼儿园的学校基本信息。
师生比情况统计：分学校性质（公办、民办）统计本省、本市（州）、本县（市、区）、本乡（镇）的幼儿园的师生占比情况。
教师构成情况统计：分学校性质（公办、民办）统计本省、本市（州）、本县（市、区）、本乡（镇）的幼儿园专任教师与其他教师的占比情况。
少数民族学生占比情况统计：分学校性质（公办、民办）统计本省、本市（州）、本县（市、区）、本乡（镇）幼儿园的少数民族学生占比情况。
公办、民办占比情况统计：统计本省、本市（州）、本县（市、区）、本乡（镇）幼儿园的学校性质（公办、民办）占比情况。
各区域师生比情况统计：分学校性质（公办、民办）统计全省各市（州）、县（市、区）、乡（镇）范围内幼儿园师生比情况。
各区域少数民族学生占比情况统计：分学校性质（公办、民办）统计全省各市（州）、县（市、区）、乡（镇）范围内幼儿园的少数民族学生占比情况。
各区域占地面积情况统计：分学校性质（公办、民办）统计全省各市（州）、县（市、区）、乡（镇）范围内幼儿园占地面积情况。
各区域学生及教师分布情况统计：分学校性质（公办、民办）统计全省各市（州）、县（市、区）、乡（镇）范围内幼儿园的学生及教师数量。
各区域学校分布情况统计：分学校性质（公办、民办）统计全省各市（州）、县（市、区）、乡（镇）范围内幼儿园的整体学校数量、公办学校数量、民办学校数量。</t>
  </si>
  <si>
    <t>个人中心</t>
  </si>
  <si>
    <t>个人资料</t>
  </si>
  <si>
    <t>支持展示以及修改头像、昵称、姓名、角色、创建时间、手机号、邮箱、身份证、通讯地址。</t>
  </si>
  <si>
    <t>账号安全</t>
  </si>
  <si>
    <t>登录密码修改：支持通过旧密码进行验证，设置新密码。
登录密码重置：支持通过手机号获取验证码进行重置登录密码。
多身份管理：平台支持用户存在多个用户身份，即同一个账号可对应多个不同身份。并支持通过不同角色访问不同界面。
手机号绑定/解绑：支持用户通过短信服务对手机号进行绑定或解绑，绑定后，支持手机号登录。</t>
  </si>
  <si>
    <t>消息中心</t>
  </si>
  <si>
    <t>消息列表</t>
  </si>
  <si>
    <t>提供消息列表展示，展示类型：系统消息、业务消息</t>
  </si>
  <si>
    <t>消息详情</t>
  </si>
  <si>
    <t>支持查看详细消息</t>
  </si>
  <si>
    <t>消息已读/未读</t>
  </si>
  <si>
    <t>提供消息标记提醒功能</t>
  </si>
  <si>
    <t>通用信息报送工具</t>
  </si>
  <si>
    <t>任务管理</t>
  </si>
  <si>
    <t>任务发送管理：提供发布者查看已发送以及未发送的任务信息列表，支持查看任务发送列表内容，包括任务信息名称、发送时间、接收方、查看与接收情况、任务内容等信息。支持对任务进行搜索查询、创建、修改、发送、查看详情等操作。
任务接收管理：支持查看已接收的任务信息列表，信息内容包括任务信息名称、发送时间、发送方、任务内容等信息。支持对接收任务进行搜索查询、填报、文件上载、提交等操作。
任务信息提醒：提供消息提醒功能，具备已读/未读标记，如消息未读时，以红点进行标记，如消息已读后，红点标记消失。</t>
  </si>
  <si>
    <t>任务单管理</t>
  </si>
  <si>
    <t>支持管理员创建任务单，实现在创建任务时，可选择任务单进行下发。支持表单自定义，可选择不同表单组件，如单行输入、多行输入、单选、多选、级联选择等，进行表单设置，同时支持对组件格式、文字等进行设置，生成任务单，支持表单预览等功能。</t>
  </si>
  <si>
    <t>分组管理</t>
  </si>
  <si>
    <t>支持管理员创建组，实现机构单位分组，在任务下发时，可支持按分组下发。支持查看各分组信息列表，提供对组的创建、添加机构单位、修改、删除、查看等功能。</t>
  </si>
  <si>
    <t>班主任直报统计</t>
  </si>
  <si>
    <t>班主任直报预警数据总数统计并查看各学校详细数据。
班主任直报返校数据总数统计并查看状态为返校的学校详细数据。
班主任直报劝返中数据总数统计并查看状态为劝返中的学校详细数据。
班主任直报其他数据（转学、休学、死亡、司法处置等）总数统计并查看状态为其他（转学、休学、死亡、司法处置等）的学校详细数据。
各市（州）、县（市、区）班主任直报返校数据总数统计并查看所属区域内状态为返校的学校详细数据。
各市（州）、县（市、区）班主任直报劝返中数据总数统计并查看所属区域内状态为劝返中的学校详细数据。
各市（州）、县（市、区）班主任直报其他数据（转学、休学、死亡、司法处置等）总数统计并查看所属区域内状态为其他（转学、休学、死亡、司法处置等）的学校详细数据。</t>
  </si>
  <si>
    <t>登录登出</t>
  </si>
  <si>
    <t>账号登录</t>
  </si>
  <si>
    <t>提供管理员通过账号密码登录平台功能。</t>
  </si>
  <si>
    <t>账号登出</t>
  </si>
  <si>
    <t>提供账号退出功能。</t>
  </si>
  <si>
    <t>忘记密码</t>
  </si>
  <si>
    <t>在未登录状态下，用户可通过忘记密码功能，进行手机号及验证码验证，重新设置密码。</t>
  </si>
  <si>
    <t>省级统一门户（app端（安卓+iOS））</t>
  </si>
  <si>
    <t>新闻模块</t>
  </si>
  <si>
    <t>新闻列表展示</t>
  </si>
  <si>
    <t>支持查看新闻列表信息，信息包括新闻标题，新闻来源，新闻时间，新闻图片等。</t>
  </si>
  <si>
    <t>新闻详情展示</t>
  </si>
  <si>
    <t>支持查看新闻详情，包括新闻标题、来源、新闻内容、图片等。</t>
  </si>
  <si>
    <t>新闻收藏</t>
  </si>
  <si>
    <t>支持对希望的新闻进行收藏操作。</t>
  </si>
  <si>
    <t>应用模块</t>
  </si>
  <si>
    <t>应用列表</t>
  </si>
  <si>
    <t>支持查看应用列表，列表信息包括应用图标、应用名称。</t>
  </si>
  <si>
    <t>支持访问列表应用，进入应用操作界面。</t>
  </si>
  <si>
    <t>添加应用</t>
  </si>
  <si>
    <t>支持添加应用至应用列表。</t>
  </si>
  <si>
    <t>移除应用</t>
  </si>
  <si>
    <t>支持从应用列表移除应用操作。</t>
  </si>
  <si>
    <t>我的模块</t>
  </si>
  <si>
    <t>个人信息</t>
  </si>
  <si>
    <t>支持对个人信息的修改与保存</t>
  </si>
  <si>
    <t>密码设置</t>
  </si>
  <si>
    <t>提供密码密码修改功能，支持通过旧密码验证，完成新密码设置。</t>
  </si>
  <si>
    <t>手机号绑定/解绑</t>
  </si>
  <si>
    <t>支持用户通过短信服务对手机号进行绑定或解绑，绑定后，支持手机号登录。</t>
  </si>
  <si>
    <t>角色切换</t>
  </si>
  <si>
    <t>支持对多角色身份的切换，完成切换后，展示不同权限界面。</t>
  </si>
  <si>
    <t>清空缓存</t>
  </si>
  <si>
    <t>支持对app使用缓存进行清空操作。</t>
  </si>
  <si>
    <t>检查更新</t>
  </si>
  <si>
    <t>支持对app当前版本进行检查更新，若有新版本更新，则弹窗提示，进行在线更新或下载更新。</t>
  </si>
  <si>
    <t>登录</t>
  </si>
  <si>
    <t>通过账号密码登录app。</t>
  </si>
  <si>
    <t>登出</t>
  </si>
  <si>
    <t>通过账号密码登出app。</t>
  </si>
  <si>
    <t>登录/登出</t>
  </si>
  <si>
    <t>账号登录/登出</t>
  </si>
  <si>
    <t>支持管理员通过输入账号或手机号以及密码登录系统，具备账号登出功能。登录后根据角色、权限不同访问查看对应应用。</t>
  </si>
  <si>
    <t>基础支撑系统</t>
  </si>
  <si>
    <t>统一认证中心</t>
  </si>
  <si>
    <t>单点登录管理</t>
  </si>
  <si>
    <t>提供单点登录方式，用户只需要在省平台登录一次便可以在任意系统自由切换；提供多种单点接入方式：Oauth方式，Token方式，前置机方式等；</t>
  </si>
  <si>
    <t>单点登出管理</t>
  </si>
  <si>
    <t xml:space="preserve">销毁用户唯一身份标识，用户在访问门户网站和业务平台时候需要重新登录，销毁用户唯一身份标识包括单点登录会话和所有的业务会话。 </t>
  </si>
  <si>
    <t>登录日志管理</t>
  </si>
  <si>
    <t>记录用户登录信息，记录内容：用户登录帐号， 登录时间，登录的网站，在本网站停留时长，用户来源网站，用户登出时间，登出网站</t>
  </si>
  <si>
    <t>统一认证方式管理</t>
  </si>
  <si>
    <t>平台提供多种用户认证方式登录，包括账号密码、短信认证以及第三方应用授权登录。</t>
  </si>
  <si>
    <t>用户账号加、解锁</t>
  </si>
  <si>
    <t>为了保证用户的安全，防止非法用户对某个用户帐号攻击，通过枚举、猜测或者其他的非法方式，验证某个帐号，盗取用户信息和财务。</t>
  </si>
  <si>
    <t>账号列表展示</t>
  </si>
  <si>
    <t>提供展示账号列表信息，包括账号名称、姓名、创建时间、所属机构、角色、账号状态、同步状态、操作（编辑、查看、账号同步）。</t>
  </si>
  <si>
    <t>新增账号</t>
  </si>
  <si>
    <t>通过录入用户的账号名称、姓名、手机号，选择所属机构、选择角色、选择需同步的应用以及选择账号状态完成账号的创建。系统允许选择多角色以及同步多应用。</t>
  </si>
  <si>
    <t>编辑账号</t>
  </si>
  <si>
    <t>支持修改用户的账号名称、姓名、手机号，所属机构、角色、需同步的应用以及账号状态。</t>
  </si>
  <si>
    <t>查看账号</t>
  </si>
  <si>
    <t>支持查看用户的账号名称、姓名、手机号，所属机构、角色、需同步的应用以及账号状态。</t>
  </si>
  <si>
    <t>启用/停用</t>
  </si>
  <si>
    <t>可对系统的用户账号进行启用、停用操作，若状态为启用，该账号可正常使用，若停用，则该账号则无法登录。</t>
  </si>
  <si>
    <t>账号注销</t>
  </si>
  <si>
    <t>可对系统的用户账号进行注销操作，实现该账号永久无法进行使用。</t>
  </si>
  <si>
    <t>密码重置</t>
  </si>
  <si>
    <t>提供对账号进行密码重置功能，密码重置后，该账号密码重置为初始密码。</t>
  </si>
  <si>
    <t>账号导出</t>
  </si>
  <si>
    <t>对所选账号进行导出。</t>
  </si>
  <si>
    <t>账号导入</t>
  </si>
  <si>
    <t>支持批量导入用户信息，生成对应账号。</t>
  </si>
  <si>
    <t>账号搜索</t>
  </si>
  <si>
    <t>支持通过关键词或者创建时间与账号状态搜索查询所关联的账号名称。</t>
  </si>
  <si>
    <t>账号同步</t>
  </si>
  <si>
    <t>支持批量选择同步状态未成功的账号，进行账号同步至对应的应用。</t>
  </si>
  <si>
    <t>应用账号信息管理</t>
  </si>
  <si>
    <t>平台提供用户应用账号的管理，包含应用账号查询、绑定、解绑等。</t>
  </si>
  <si>
    <t>统一角色管理</t>
  </si>
  <si>
    <t>角色列表</t>
  </si>
  <si>
    <t>提供角色列表信息展示，包括角色名称、角色描述、创建时间、状态、操作；</t>
  </si>
  <si>
    <t>角色创建</t>
  </si>
  <si>
    <t>录入角色信息，包括：角色名称、角色编码、角色类型、角色描述。角色类型包括：省级、市级、县级、校级、学生、老师。</t>
  </si>
  <si>
    <t>角色编辑</t>
  </si>
  <si>
    <t>可修改平台的角色名称、角色编码、角色类型、角色描述。</t>
  </si>
  <si>
    <t>角色启用/停用角色</t>
  </si>
  <si>
    <t>可对平台的角色进行启用、停用操作，启用的角色在账号添加时可正常选择，停用的角色无法在账号添加时正常选择。</t>
  </si>
  <si>
    <t>角色删除</t>
  </si>
  <si>
    <t>可对平台的角色进行删除操作。</t>
  </si>
  <si>
    <t>应用配置</t>
  </si>
  <si>
    <t>支持对角色设置平台应用权限，设置完成后，该角色所对应的账号支持访问所配置的应用。</t>
  </si>
  <si>
    <t>操作权限配置</t>
  </si>
  <si>
    <t>支持对角色设置所对应应用的菜单权限、操作权限。</t>
  </si>
  <si>
    <t>数据权限配置</t>
  </si>
  <si>
    <t>支持对用户角色进行数据权限配置，数据权限根据权限域赋予角色不同权限。</t>
  </si>
  <si>
    <t>角色搜索</t>
  </si>
  <si>
    <t>支持通过关键词或者创建时间与角色状态搜索查询所关联的角色名称。</t>
  </si>
  <si>
    <t>权限列表：提供权限列表信息展示
新增：支持对平台各应用选择菜单权限、按钮权限、请求权限，对选择的权限进行新增，新增完成后，为用户提供新增结果的权限选择。
修改：支持对平台各应用的菜单权限、按钮权限、请求权限进行修改。
删除：支持对平台各应用的菜单权限、按钮权限、请求权限进行删除。
查看：支持对平台各应用的菜单权限、按钮权限、请求权限进行查看。</t>
  </si>
  <si>
    <t>应用超市管理</t>
  </si>
  <si>
    <t>应用分类管理</t>
  </si>
  <si>
    <t>分类列表：展示分类名称及排序。
新增分类：支持新增分类信息，信息包括分类名称及排序。
删除分类：支持删除分类信息。
修改分类：支持对分类信息进行修改。
查看分类：查看分类信息。</t>
  </si>
  <si>
    <t>应用信息管理</t>
  </si>
  <si>
    <t>应用信息列表：展示应用的相关信息，包括应用名称、应用分类、应用状态、应用排序、应用图片等。
新增应用信息：创建应用信息，需输入应用名称、选择应用分类、应用状态、应用排序、应用图片，应用介绍完成创建。
删除应用信息：支持对应用信息进行删除操作。
修改应用信息：支持修改应用信息。包括应用名称、应用分类、应用状态、应用排序、应用图片、应用介绍。
应用连接配置：提供应用连接信息配置，包含应用IP地址（按环境），应用连接地址（按客户端）等；
应用同步配置：提供应用同步订阅配置信息，可进行应用订阅数据的管理；
查看应用信息：支持查看应用信息。包括应用名称、应用分类、应用状态、应用排序、应用图片、应用介绍。</t>
  </si>
  <si>
    <t>应用接入管理</t>
  </si>
  <si>
    <t>单点登录配置：通过单点登录环境配置，录入环境标识，应用访问地址，选择是否默认环境，可实现应用的单点登录接入。同时支持对应用关联账号的管理，
账号关联配置：实现应用关联的平台账号的新增、修改和删除等功能。</t>
  </si>
  <si>
    <t>基础配置管理</t>
  </si>
  <si>
    <t>新增机构：选择所属机构，输入机构号、机构名称、机构简称、负责人、行政区划、机构类型、机构状态等信息，完成新增。
修改机构：支持修改机构相关信息。
查看机构：支持查看机构相关信息。
批量导入：支持下载模版批量导入机构信息。
搜索查看：支持通过机构号、机构名称搜索查询机构。</t>
  </si>
  <si>
    <t>基础服务管理</t>
  </si>
  <si>
    <t>短信服务配置：为上层应用提供的一种通信服务的能力。支持发送短信验证码，安全可靠、大容量高并发，支持批量发送、定时发送等功能，基本覆盖多种复杂的业务场景。
消息服务管理：帮助应用开发者在他们应用的分布式组件上自由的传递数据、通知消息，构建松耦合系统。同时支持各种类型消息推送，为业务模块之间的消息驱动提供基础支持。</t>
  </si>
  <si>
    <t>基础信息管理</t>
  </si>
  <si>
    <t>教育机构基础信息：教育机构基础信息支持既可以从教育部回流数据中获取，也可在本系统内对区域内教育基础信息进行统一维护与管理，包括组织架构、办学类别、学段信息、学科信息、年级信息。
学校基础信息:对学校基础信息进行统一维护与管理，包括:学校信息、班级信息、教职工信息、学生信息的统一管理与维护等等。</t>
  </si>
  <si>
    <t>字典管理</t>
  </si>
  <si>
    <t>提供平台字典数据的维护操作，对数据的类型进行管理和节约内存。</t>
  </si>
  <si>
    <t>操作日志</t>
  </si>
  <si>
    <t>提供管理员查看平台操作日志。日志详情包括：用户名、账号、操作时间、操作菜单、操作类型、操作描述。</t>
  </si>
  <si>
    <t>第三方对接</t>
  </si>
  <si>
    <t>对接教育资源公共服务平台、空中黔课管理系统、东西部优质教学资源承接辐射系统、脱贫攻坚教育保障台账系统、中等职业学校（技工院校）统一招生系统、少数民族高层次骨干人才研究生招生考试网上报名系统、教育工程项目云管理系统、营养餐智慧云系统、高校大数据精准兵源管理系统、图书馆管理系统、中考招生统一考试系统、高考综合改革信息系统、教育质量监测系统</t>
  </si>
  <si>
    <t>登录认证</t>
  </si>
  <si>
    <t>统一用户认证接口：提供第三方应用使用用户名密码方式认证用户</t>
  </si>
  <si>
    <t>申请token接口：使用oauth2方式授权登录第三方应用时候，首先需要申请平台用户token</t>
  </si>
  <si>
    <t>token效验接口：第三方应用使用oauth2方式授权登录，将平台的token回调进行认证，获取用户账号和openid信息</t>
  </si>
  <si>
    <t>用户账号绑定接口：提供一个应用账号绑定接口，用于绑定平台和应用账号关系</t>
  </si>
  <si>
    <t>请求认证接口：第三方应用提供一个认证登录接口，用于平台单点登录第三方应用</t>
  </si>
  <si>
    <t>查询用户详情：第三方应用使用平台返回的openid查询平台用户信息</t>
  </si>
  <si>
    <t>数据同步</t>
  </si>
  <si>
    <t>接收同步消息接口：第三方应用提供一个消息接口，用于接收平台数据信息变更推送</t>
  </si>
  <si>
    <t>查询同步数据接口：第三方应用根据平台推送的消息ID，查询该接口获取所有的待推送的数据</t>
  </si>
  <si>
    <t>查询基础数据接口：平台提供一个基础数据信息查询接口，第三方应用根据接口规范查询指定数据</t>
  </si>
  <si>
    <t>更新记录状态接口：平台提供一个数据同步状态更新接口，用于更新同步的状态</t>
  </si>
  <si>
    <t>单位：万元</t>
  </si>
  <si>
    <t>标准规范名称</t>
  </si>
  <si>
    <t>内容详情</t>
  </si>
  <si>
    <t>工作量（人日）</t>
  </si>
  <si>
    <t>单价</t>
  </si>
  <si>
    <t>总价</t>
  </si>
  <si>
    <t>合计</t>
  </si>
  <si>
    <t>服务类型</t>
  </si>
  <si>
    <t>服务内容</t>
  </si>
  <si>
    <t>单位</t>
  </si>
  <si>
    <t>服务工作量</t>
  </si>
  <si>
    <t>人月单价</t>
  </si>
  <si>
    <t>涉及的工作量量说明</t>
  </si>
  <si>
    <t>人月</t>
  </si>
  <si>
    <t>系统分类</t>
  </si>
  <si>
    <t>承载网络</t>
  </si>
  <si>
    <t>数据库类型</t>
  </si>
  <si>
    <t>虚拟机个数</t>
  </si>
  <si>
    <t>内存（M）</t>
  </si>
  <si>
    <t>存储空间(G)</t>
  </si>
  <si>
    <t>贵州省“互联网+政务服务”综合试点示范系统</t>
  </si>
  <si>
    <t>统一身份认证系统</t>
  </si>
  <si>
    <t>互联网</t>
  </si>
  <si>
    <t>MySQL 5.6</t>
  </si>
  <si>
    <t>智慧管理平台</t>
  </si>
  <si>
    <t>电子政务外网</t>
  </si>
  <si>
    <t>全省政务服务事项清单库</t>
  </si>
  <si>
    <t>统一受理平台</t>
  </si>
  <si>
    <t>网上办事大厅微信集群</t>
  </si>
  <si>
    <t>自助终端服务系统</t>
  </si>
  <si>
    <t>电子文件材料库</t>
  </si>
  <si>
    <t>政策法规库</t>
  </si>
  <si>
    <t>政务服务信息资源目录库</t>
  </si>
  <si>
    <t>政务服务大数据分析平台</t>
  </si>
  <si>
    <t>国家部委数据交换</t>
  </si>
  <si>
    <t>电子政务外网/互联网</t>
  </si>
  <si>
    <t>贵州省网上办事大厅贵博士智能服务</t>
  </si>
  <si>
    <t>SQL2008r2</t>
  </si>
  <si>
    <t>存储空间（G）</t>
  </si>
  <si>
    <t>贵州省网上办事大厅
证照批文库</t>
  </si>
  <si>
    <t>贵州省网上办事大厅审批服务系统及互联网服务系统文件服务器</t>
  </si>
  <si>
    <t>贵博士</t>
  </si>
  <si>
    <t>产品租用（SLB个数）</t>
  </si>
  <si>
    <t>公网带宽（M）</t>
  </si>
  <si>
    <t>贵州省网上办事大厅</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</si>
</sst>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_ "/>
    <numFmt numFmtId="178" formatCode="\¥#,##0.00;\¥\-#,##0.00"/>
    <numFmt numFmtId="179" formatCode="0.00_);[Red]\(0.00\)"/>
    <numFmt numFmtId="180" formatCode="0.00_ "/>
  </numFmts>
  <fonts count="35">
    <font>
      <sz val="11"/>
      <color theme="1"/>
      <name val="宋体"/>
      <charset val="134"/>
      <scheme val="minor"/>
    </font>
    <font>
      <b/>
      <sz val="11"/>
      <color rgb="FF000000"/>
      <name val="宋体"/>
      <charset val="134"/>
      <scheme val="minor"/>
    </font>
    <font>
      <sz val="11"/>
      <color rgb="FF000000"/>
      <name val="宋体"/>
      <charset val="134"/>
      <scheme val="minor"/>
    </font>
    <font>
      <sz val="11"/>
      <color rgb="FF000000"/>
      <name val="宋体"/>
      <charset val="134"/>
    </font>
    <font>
      <b/>
      <sz val="12"/>
      <color rgb="FF000000"/>
      <name val="仿宋"/>
      <charset val="134"/>
    </font>
    <font>
      <sz val="12"/>
      <color rgb="FF000000"/>
      <name val="仿宋"/>
      <charset val="134"/>
    </font>
    <font>
      <b/>
      <sz val="8"/>
      <color rgb="FF000000"/>
      <name val="仿宋_GB2312"/>
      <charset val="134"/>
    </font>
    <font>
      <b/>
      <sz val="8"/>
      <color theme="1"/>
      <name val="仿宋_GB2312"/>
      <charset val="134"/>
    </font>
    <font>
      <sz val="8"/>
      <color theme="1"/>
      <name val="仿宋_GB2312"/>
      <charset val="134"/>
    </font>
    <font>
      <sz val="8"/>
      <color rgb="FF333333"/>
      <name val="仿宋_GB2312"/>
      <charset val="134"/>
    </font>
    <font>
      <b/>
      <sz val="11"/>
      <color theme="1"/>
      <name val="宋体"/>
      <charset val="134"/>
      <scheme val="minor"/>
    </font>
    <font>
      <b/>
      <sz val="1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1"/>
      <name val="宋体"/>
      <charset val="134"/>
    </font>
    <font>
      <b/>
      <sz val="9.35"/>
      <name val="宋体"/>
      <charset val="134"/>
    </font>
  </fonts>
  <fills count="37">
    <fill>
      <patternFill patternType="none"/>
    </fill>
    <fill>
      <patternFill patternType="gray125"/>
    </fill>
    <fill>
      <patternFill patternType="solid">
        <fgColor rgb="FFAEAAAA"/>
        <bgColor indexed="64"/>
      </patternFill>
    </fill>
    <fill>
      <patternFill patternType="solid">
        <fgColor theme="0" tint="-0.349986266670736"/>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0" fillId="11" borderId="15" applyNumberFormat="0" applyFont="0" applyAlignment="0" applyProtection="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6" applyNumberFormat="0" applyFill="0" applyAlignment="0" applyProtection="0">
      <alignment vertical="center"/>
    </xf>
    <xf numFmtId="0" fontId="24" fillId="0" borderId="16" applyNumberFormat="0" applyFill="0" applyAlignment="0" applyProtection="0">
      <alignment vertical="center"/>
    </xf>
    <xf numFmtId="0" fontId="16" fillId="13" borderId="0" applyNumberFormat="0" applyBorder="0" applyAlignment="0" applyProtection="0">
      <alignment vertical="center"/>
    </xf>
    <xf numFmtId="0" fontId="19" fillId="0" borderId="17" applyNumberFormat="0" applyFill="0" applyAlignment="0" applyProtection="0">
      <alignment vertical="center"/>
    </xf>
    <xf numFmtId="0" fontId="16" fillId="14" borderId="0" applyNumberFormat="0" applyBorder="0" applyAlignment="0" applyProtection="0">
      <alignment vertical="center"/>
    </xf>
    <xf numFmtId="0" fontId="25" fillId="15" borderId="18" applyNumberFormat="0" applyAlignment="0" applyProtection="0">
      <alignment vertical="center"/>
    </xf>
    <xf numFmtId="0" fontId="26" fillId="15" borderId="14" applyNumberFormat="0" applyAlignment="0" applyProtection="0">
      <alignment vertical="center"/>
    </xf>
    <xf numFmtId="0" fontId="27" fillId="16" borderId="19" applyNumberFormat="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13" fillId="21" borderId="0" applyNumberFormat="0" applyBorder="0" applyAlignment="0" applyProtection="0">
      <alignment vertical="center"/>
    </xf>
    <xf numFmtId="0" fontId="16"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32" fillId="0" borderId="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0" fillId="0" borderId="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3" fillId="35" borderId="0" applyNumberFormat="0" applyBorder="0" applyAlignment="0" applyProtection="0">
      <alignment vertical="center"/>
    </xf>
    <xf numFmtId="0" fontId="16" fillId="36"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xf numFmtId="176" fontId="0" fillId="0" borderId="0" applyFont="0" applyFill="0" applyBorder="0" applyAlignment="0" applyProtection="0">
      <alignment vertical="center"/>
    </xf>
    <xf numFmtId="0" fontId="32" fillId="0" borderId="0"/>
  </cellStyleXfs>
  <cellXfs count="93">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1" xfId="0" applyFont="1" applyFill="1" applyBorder="1" applyAlignment="1"/>
    <xf numFmtId="0" fontId="0" fillId="0" borderId="1" xfId="0" applyFont="1" applyFill="1" applyBorder="1" applyAlignment="1">
      <alignment horizontal="center"/>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5" xfId="0" applyFont="1" applyFill="1" applyBorder="1" applyAlignment="1">
      <alignment horizontal="center"/>
    </xf>
    <xf numFmtId="0" fontId="0" fillId="0" borderId="0" xfId="0" applyFont="1" applyAlignment="1"/>
    <xf numFmtId="0" fontId="0" fillId="0" borderId="0" xfId="0" applyFont="1" applyAlignment="1">
      <alignment wrapText="1"/>
    </xf>
    <xf numFmtId="0" fontId="3"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3" xfId="0" applyFont="1" applyFill="1" applyBorder="1" applyAlignment="1">
      <alignment horizontal="center" wrapText="1"/>
    </xf>
    <xf numFmtId="0" fontId="0" fillId="0" borderId="4" xfId="0" applyFont="1" applyFill="1" applyBorder="1" applyAlignment="1">
      <alignment horizontal="center" wrapText="1"/>
    </xf>
    <xf numFmtId="0" fontId="0" fillId="0" borderId="1" xfId="0" applyFont="1" applyFill="1" applyBorder="1" applyAlignment="1">
      <alignment wrapText="1"/>
    </xf>
    <xf numFmtId="0" fontId="0" fillId="0" borderId="1" xfId="0" applyFont="1" applyFill="1" applyBorder="1" applyAlignment="1">
      <alignment horizontal="center" wrapText="1"/>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justify" vertical="center" wrapText="1"/>
    </xf>
    <xf numFmtId="0" fontId="5" fillId="0" borderId="13" xfId="0" applyFont="1" applyBorder="1" applyAlignment="1">
      <alignment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177" fontId="6" fillId="3" borderId="1"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177" fontId="8" fillId="4" borderId="2" xfId="0" applyNumberFormat="1" applyFont="1" applyFill="1" applyBorder="1" applyAlignment="1">
      <alignment horizontal="center" vertical="center"/>
    </xf>
    <xf numFmtId="177" fontId="8" fillId="0" borderId="1" xfId="0" applyNumberFormat="1" applyFont="1" applyBorder="1" applyAlignment="1">
      <alignment horizontal="center" vertical="center"/>
    </xf>
    <xf numFmtId="177" fontId="8" fillId="4" borderId="6" xfId="0" applyNumberFormat="1" applyFont="1" applyFill="1" applyBorder="1" applyAlignment="1">
      <alignment horizontal="center" vertical="center"/>
    </xf>
    <xf numFmtId="177" fontId="8" fillId="4" borderId="7" xfId="0" applyNumberFormat="1" applyFont="1" applyFill="1" applyBorder="1" applyAlignment="1">
      <alignment horizontal="center" vertical="center"/>
    </xf>
    <xf numFmtId="177" fontId="8" fillId="4" borderId="1" xfId="0" applyNumberFormat="1" applyFont="1" applyFill="1" applyBorder="1" applyAlignment="1">
      <alignment horizontal="center" vertical="center"/>
    </xf>
    <xf numFmtId="0" fontId="9" fillId="0" borderId="1" xfId="0" applyFont="1" applyBorder="1" applyAlignment="1">
      <alignment horizontal="justify"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Fill="1" applyAlignment="1">
      <alignment horizontal="center" vertical="center"/>
    </xf>
    <xf numFmtId="0" fontId="0" fillId="5" borderId="0" xfId="0" applyFill="1"/>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vertical="center" wrapText="1"/>
    </xf>
    <xf numFmtId="178" fontId="0" fillId="0" borderId="0" xfId="0" applyNumberFormat="1" applyFill="1" applyAlignment="1">
      <alignment horizontal="center" vertical="center" wrapText="1"/>
    </xf>
    <xf numFmtId="0" fontId="0" fillId="0" borderId="0" xfId="0" applyFill="1" applyAlignment="1">
      <alignment horizontal="left" wrapText="1"/>
    </xf>
    <xf numFmtId="179" fontId="0" fillId="0" borderId="0" xfId="0" applyNumberFormat="1" applyFill="1"/>
    <xf numFmtId="179" fontId="0" fillId="0" borderId="0" xfId="0" applyNumberFormat="1" applyFill="1" applyAlignment="1">
      <alignment wrapText="1"/>
    </xf>
    <xf numFmtId="0" fontId="0" fillId="0" borderId="0" xfId="0" applyFill="1" applyAlignment="1">
      <alignment wrapText="1"/>
    </xf>
    <xf numFmtId="180" fontId="0" fillId="0" borderId="0" xfId="0" applyNumberFormat="1" applyFill="1" applyAlignment="1">
      <alignment horizontal="center"/>
    </xf>
    <xf numFmtId="0" fontId="0" fillId="0" borderId="0" xfId="0" applyFill="1"/>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180"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79" fontId="12"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xf>
    <xf numFmtId="0" fontId="0" fillId="0" borderId="0" xfId="0" applyFill="1" applyAlignment="1">
      <alignment vertical="center"/>
    </xf>
    <xf numFmtId="0" fontId="0" fillId="5" borderId="0" xfId="0" applyFill="1" applyAlignment="1">
      <alignment vertical="center"/>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180" fontId="0" fillId="0" borderId="0" xfId="0" applyNumberFormat="1" applyFill="1" applyAlignment="1">
      <alignment horizont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_固化清单20110520修改-道路监控+隧道监控" xfId="53"/>
    <cellStyle name="常规 3" xfId="54"/>
    <cellStyle name="常规 4" xfId="55"/>
    <cellStyle name="常规 5" xfId="56"/>
    <cellStyle name="货币 2" xfId="57"/>
    <cellStyle name="样式 1" xfId="5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7"/>
  <sheetViews>
    <sheetView tabSelected="1" zoomScale="70" zoomScaleNormal="70" workbookViewId="0">
      <selection activeCell="G3" sqref="G3"/>
    </sheetView>
  </sheetViews>
  <sheetFormatPr defaultColWidth="9" defaultRowHeight="13.5"/>
  <cols>
    <col min="1" max="1" width="5.775" style="63" customWidth="1"/>
    <col min="2" max="2" width="7.44166666666667" style="63" customWidth="1"/>
    <col min="3" max="3" width="9.89166666666667" style="63" customWidth="1"/>
    <col min="4" max="4" width="16.225" style="67" customWidth="1"/>
    <col min="5" max="5" width="23.4416666666667" style="68" customWidth="1"/>
    <col min="6" max="6" width="112.775" style="69" customWidth="1"/>
    <col min="7" max="7" width="12.775" style="70" customWidth="1"/>
    <col min="8" max="8" width="10.1083333333333" style="70" customWidth="1"/>
    <col min="9" max="9" width="13.8916666666667" style="70" customWidth="1"/>
    <col min="10" max="10" width="10.1083333333333" style="71" customWidth="1"/>
    <col min="11" max="11" width="11.775" style="72" customWidth="1"/>
    <col min="12" max="12" width="16.1083333333333" style="72" customWidth="1"/>
    <col min="13" max="13" width="10.8916666666667" style="71" customWidth="1"/>
    <col min="14" max="14" width="10.5583333333333" style="73" customWidth="1"/>
    <col min="15" max="16" width="9" style="74" customWidth="1"/>
    <col min="17" max="23" width="9" style="74" hidden="1" customWidth="1"/>
    <col min="24" max="16384" width="9" style="74"/>
  </cols>
  <sheetData>
    <row r="1" s="63" customFormat="1" ht="34.05" customHeight="1" spans="1:19">
      <c r="A1" s="75" t="s">
        <v>0</v>
      </c>
      <c r="B1" s="75" t="s">
        <v>1</v>
      </c>
      <c r="C1" s="75" t="s">
        <v>2</v>
      </c>
      <c r="D1" s="75" t="s">
        <v>3</v>
      </c>
      <c r="E1" s="75" t="s">
        <v>4</v>
      </c>
      <c r="F1" s="76" t="s">
        <v>5</v>
      </c>
      <c r="G1" s="75" t="s">
        <v>6</v>
      </c>
      <c r="H1" s="75"/>
      <c r="I1" s="75"/>
      <c r="J1" s="75" t="s">
        <v>7</v>
      </c>
      <c r="K1" s="75"/>
      <c r="L1" s="75"/>
      <c r="M1" s="80" t="s">
        <v>8</v>
      </c>
      <c r="N1" s="81" t="s">
        <v>9</v>
      </c>
      <c r="O1" s="82" t="s">
        <v>10</v>
      </c>
      <c r="Q1" s="67" t="s">
        <v>11</v>
      </c>
      <c r="R1" s="63" t="s">
        <v>12</v>
      </c>
      <c r="S1" s="63" t="s">
        <v>13</v>
      </c>
    </row>
    <row r="2" s="63" customFormat="1" ht="27" spans="1:17">
      <c r="A2" s="75"/>
      <c r="B2" s="75"/>
      <c r="C2" s="75"/>
      <c r="D2" s="75"/>
      <c r="E2" s="75"/>
      <c r="F2" s="77"/>
      <c r="G2" s="75" t="s">
        <v>14</v>
      </c>
      <c r="H2" s="75" t="s">
        <v>15</v>
      </c>
      <c r="I2" s="75" t="s">
        <v>16</v>
      </c>
      <c r="J2" s="75" t="s">
        <v>14</v>
      </c>
      <c r="K2" s="75" t="s">
        <v>15</v>
      </c>
      <c r="L2" s="75" t="s">
        <v>16</v>
      </c>
      <c r="M2" s="80"/>
      <c r="N2" s="81"/>
      <c r="O2" s="82"/>
      <c r="Q2" s="67"/>
    </row>
    <row r="3" ht="27" spans="1:23">
      <c r="A3" s="78">
        <v>1</v>
      </c>
      <c r="B3" s="78" t="s">
        <v>17</v>
      </c>
      <c r="C3" s="78" t="s">
        <v>18</v>
      </c>
      <c r="D3" s="78" t="s">
        <v>19</v>
      </c>
      <c r="E3" s="78" t="s">
        <v>20</v>
      </c>
      <c r="F3" s="78" t="s">
        <v>21</v>
      </c>
      <c r="G3" s="78">
        <f t="shared" ref="G3:G49" si="0">CEILING(U3/J3,0.1)</f>
        <v>1.1</v>
      </c>
      <c r="H3" s="78">
        <f t="shared" ref="H3:H49" si="1">CEILING(V3/K3,0.1)</f>
        <v>2.8</v>
      </c>
      <c r="I3" s="78">
        <f t="shared" ref="I3:I49" si="2">CEILING(W3/L3,0.1)</f>
        <v>1.4</v>
      </c>
      <c r="J3" s="78">
        <v>1</v>
      </c>
      <c r="K3" s="78">
        <v>1.2</v>
      </c>
      <c r="L3" s="78">
        <v>0.8</v>
      </c>
      <c r="M3" s="83">
        <f>N3/3</f>
        <v>1.86</v>
      </c>
      <c r="N3" s="84">
        <f>SUM(G3*J3+H3*K3+I3*L3)</f>
        <v>5.58</v>
      </c>
      <c r="O3" s="85"/>
      <c r="Q3" s="87">
        <f>266*1.36</f>
        <v>361.76</v>
      </c>
      <c r="R3" s="87">
        <v>0.015</v>
      </c>
      <c r="S3" s="87">
        <v>1</v>
      </c>
      <c r="T3" s="87">
        <f>Q3*R3*S3</f>
        <v>5.4264</v>
      </c>
      <c r="U3" s="87">
        <f>T3*0.2</f>
        <v>1.08528</v>
      </c>
      <c r="V3" s="87">
        <f>T3*0.6</f>
        <v>3.25584</v>
      </c>
      <c r="W3" s="87">
        <f>T3*0.2</f>
        <v>1.08528</v>
      </c>
    </row>
    <row r="4" s="64" customFormat="1" spans="1:23">
      <c r="A4" s="78"/>
      <c r="B4" s="78"/>
      <c r="C4" s="78"/>
      <c r="D4" s="78" t="s">
        <v>22</v>
      </c>
      <c r="E4" s="78" t="s">
        <v>23</v>
      </c>
      <c r="F4" s="78" t="s">
        <v>24</v>
      </c>
      <c r="G4" s="78">
        <f t="shared" si="0"/>
        <v>1.1</v>
      </c>
      <c r="H4" s="78">
        <f t="shared" si="1"/>
        <v>2.8</v>
      </c>
      <c r="I4" s="78">
        <f t="shared" si="2"/>
        <v>1.4</v>
      </c>
      <c r="J4" s="78">
        <v>1</v>
      </c>
      <c r="K4" s="78">
        <v>1.2</v>
      </c>
      <c r="L4" s="78">
        <v>0.8</v>
      </c>
      <c r="M4" s="83">
        <f t="shared" ref="M4:M67" si="3">N4/3</f>
        <v>1.86</v>
      </c>
      <c r="N4" s="84">
        <f t="shared" ref="N4:N49" si="4">SUM(G4*J4+H4*K4+I4*L4)</f>
        <v>5.58</v>
      </c>
      <c r="O4" s="85"/>
      <c r="Q4" s="87">
        <f t="shared" ref="Q4:Q49" si="5">266*1.36</f>
        <v>361.76</v>
      </c>
      <c r="R4" s="88">
        <v>0.06</v>
      </c>
      <c r="S4" s="88">
        <v>0.25</v>
      </c>
      <c r="T4" s="88">
        <f t="shared" ref="T4:T49" si="6">Q4*R4*S4</f>
        <v>5.4264</v>
      </c>
      <c r="U4" s="88">
        <f t="shared" ref="U4:U49" si="7">T4*0.2</f>
        <v>1.08528</v>
      </c>
      <c r="V4" s="88">
        <f t="shared" ref="V4:V49" si="8">T4*0.6</f>
        <v>3.25584</v>
      </c>
      <c r="W4" s="88">
        <f t="shared" ref="W4:W49" si="9">T4*0.2</f>
        <v>1.08528</v>
      </c>
    </row>
    <row r="5" s="64" customFormat="1" spans="1:23">
      <c r="A5" s="78"/>
      <c r="B5" s="78"/>
      <c r="C5" s="78"/>
      <c r="D5" s="78"/>
      <c r="E5" s="78" t="s">
        <v>25</v>
      </c>
      <c r="F5" s="78" t="s">
        <v>26</v>
      </c>
      <c r="G5" s="78">
        <f t="shared" si="0"/>
        <v>1.8</v>
      </c>
      <c r="H5" s="78">
        <f t="shared" si="1"/>
        <v>4.4</v>
      </c>
      <c r="I5" s="78">
        <f t="shared" si="2"/>
        <v>2.2</v>
      </c>
      <c r="J5" s="78">
        <v>1</v>
      </c>
      <c r="K5" s="78">
        <v>1.2</v>
      </c>
      <c r="L5" s="78">
        <v>0.8</v>
      </c>
      <c r="M5" s="83">
        <f t="shared" si="3"/>
        <v>2.94666666666667</v>
      </c>
      <c r="N5" s="84">
        <f t="shared" si="4"/>
        <v>8.84</v>
      </c>
      <c r="O5" s="85"/>
      <c r="Q5" s="87">
        <f t="shared" si="5"/>
        <v>361.76</v>
      </c>
      <c r="R5" s="88">
        <v>0.06</v>
      </c>
      <c r="S5" s="88">
        <v>0.4</v>
      </c>
      <c r="T5" s="88">
        <f t="shared" si="6"/>
        <v>8.68224</v>
      </c>
      <c r="U5" s="88">
        <f t="shared" si="7"/>
        <v>1.736448</v>
      </c>
      <c r="V5" s="88">
        <f t="shared" si="8"/>
        <v>5.209344</v>
      </c>
      <c r="W5" s="88">
        <f t="shared" si="9"/>
        <v>1.736448</v>
      </c>
    </row>
    <row r="6" s="64" customFormat="1" ht="27" spans="1:23">
      <c r="A6" s="78"/>
      <c r="B6" s="78"/>
      <c r="C6" s="78"/>
      <c r="D6" s="78"/>
      <c r="E6" s="78" t="s">
        <v>27</v>
      </c>
      <c r="F6" s="78" t="s">
        <v>28</v>
      </c>
      <c r="G6" s="78">
        <f t="shared" si="0"/>
        <v>1.6</v>
      </c>
      <c r="H6" s="78">
        <f t="shared" si="1"/>
        <v>3.8</v>
      </c>
      <c r="I6" s="78">
        <f t="shared" si="2"/>
        <v>1.9</v>
      </c>
      <c r="J6" s="78">
        <v>1</v>
      </c>
      <c r="K6" s="78">
        <v>1.2</v>
      </c>
      <c r="L6" s="78">
        <v>0.8</v>
      </c>
      <c r="M6" s="83">
        <f t="shared" si="3"/>
        <v>2.56</v>
      </c>
      <c r="N6" s="84">
        <f t="shared" si="4"/>
        <v>7.68</v>
      </c>
      <c r="O6" s="85"/>
      <c r="Q6" s="87">
        <f t="shared" si="5"/>
        <v>361.76</v>
      </c>
      <c r="R6" s="88">
        <v>0.06</v>
      </c>
      <c r="S6" s="88">
        <v>0.35</v>
      </c>
      <c r="T6" s="88">
        <f t="shared" si="6"/>
        <v>7.59696</v>
      </c>
      <c r="U6" s="88">
        <f t="shared" si="7"/>
        <v>1.519392</v>
      </c>
      <c r="V6" s="88">
        <f t="shared" si="8"/>
        <v>4.558176</v>
      </c>
      <c r="W6" s="88">
        <f t="shared" si="9"/>
        <v>1.519392</v>
      </c>
    </row>
    <row r="7" spans="1:23">
      <c r="A7" s="78"/>
      <c r="B7" s="78"/>
      <c r="C7" s="78"/>
      <c r="D7" s="78" t="s">
        <v>29</v>
      </c>
      <c r="E7" s="78" t="s">
        <v>30</v>
      </c>
      <c r="F7" s="78" t="s">
        <v>31</v>
      </c>
      <c r="G7" s="78">
        <f t="shared" si="0"/>
        <v>1.1</v>
      </c>
      <c r="H7" s="78">
        <f t="shared" si="1"/>
        <v>2.7</v>
      </c>
      <c r="I7" s="78">
        <f t="shared" si="2"/>
        <v>1.4</v>
      </c>
      <c r="J7" s="78">
        <v>1</v>
      </c>
      <c r="K7" s="78">
        <v>1.2</v>
      </c>
      <c r="L7" s="78">
        <v>0.8</v>
      </c>
      <c r="M7" s="83">
        <f t="shared" si="3"/>
        <v>1.82</v>
      </c>
      <c r="N7" s="84">
        <f t="shared" si="4"/>
        <v>5.46</v>
      </c>
      <c r="O7" s="85"/>
      <c r="Q7" s="87">
        <f t="shared" si="5"/>
        <v>361.76</v>
      </c>
      <c r="R7" s="87">
        <v>0.074</v>
      </c>
      <c r="S7" s="87">
        <v>0.2</v>
      </c>
      <c r="T7" s="87">
        <f t="shared" si="6"/>
        <v>5.354048</v>
      </c>
      <c r="U7" s="87">
        <f t="shared" si="7"/>
        <v>1.0708096</v>
      </c>
      <c r="V7" s="87">
        <f t="shared" si="8"/>
        <v>3.2124288</v>
      </c>
      <c r="W7" s="87">
        <f t="shared" si="9"/>
        <v>1.0708096</v>
      </c>
    </row>
    <row r="8" spans="1:23">
      <c r="A8" s="78"/>
      <c r="B8" s="78"/>
      <c r="C8" s="78"/>
      <c r="D8" s="78"/>
      <c r="E8" s="78" t="s">
        <v>32</v>
      </c>
      <c r="F8" s="78" t="s">
        <v>33</v>
      </c>
      <c r="G8" s="78">
        <f t="shared" si="0"/>
        <v>1.4</v>
      </c>
      <c r="H8" s="78">
        <f t="shared" si="1"/>
        <v>3.4</v>
      </c>
      <c r="I8" s="78">
        <f t="shared" si="2"/>
        <v>1.7</v>
      </c>
      <c r="J8" s="78">
        <v>1</v>
      </c>
      <c r="K8" s="78">
        <v>1.2</v>
      </c>
      <c r="L8" s="78">
        <v>0.8</v>
      </c>
      <c r="M8" s="83">
        <f t="shared" si="3"/>
        <v>2.28</v>
      </c>
      <c r="N8" s="84">
        <f t="shared" si="4"/>
        <v>6.84</v>
      </c>
      <c r="O8" s="85"/>
      <c r="Q8" s="87">
        <f t="shared" si="5"/>
        <v>361.76</v>
      </c>
      <c r="R8" s="87">
        <v>0.074</v>
      </c>
      <c r="S8" s="87">
        <v>0.25</v>
      </c>
      <c r="T8" s="87">
        <f t="shared" si="6"/>
        <v>6.69256</v>
      </c>
      <c r="U8" s="87">
        <f t="shared" si="7"/>
        <v>1.338512</v>
      </c>
      <c r="V8" s="87">
        <f t="shared" si="8"/>
        <v>4.015536</v>
      </c>
      <c r="W8" s="87">
        <f t="shared" si="9"/>
        <v>1.338512</v>
      </c>
    </row>
    <row r="9" ht="27" spans="1:23">
      <c r="A9" s="78"/>
      <c r="B9" s="78"/>
      <c r="C9" s="78"/>
      <c r="D9" s="78"/>
      <c r="E9" s="78" t="s">
        <v>34</v>
      </c>
      <c r="F9" s="78" t="s">
        <v>35</v>
      </c>
      <c r="G9" s="78">
        <f t="shared" si="0"/>
        <v>1.7</v>
      </c>
      <c r="H9" s="78">
        <f t="shared" si="1"/>
        <v>4.1</v>
      </c>
      <c r="I9" s="78">
        <f t="shared" si="2"/>
        <v>2.1</v>
      </c>
      <c r="J9" s="78">
        <v>1</v>
      </c>
      <c r="K9" s="78">
        <v>1.2</v>
      </c>
      <c r="L9" s="78">
        <v>0.8</v>
      </c>
      <c r="M9" s="83">
        <f t="shared" si="3"/>
        <v>2.76666666666667</v>
      </c>
      <c r="N9" s="84">
        <f t="shared" si="4"/>
        <v>8.3</v>
      </c>
      <c r="O9" s="85"/>
      <c r="Q9" s="87">
        <f t="shared" si="5"/>
        <v>361.76</v>
      </c>
      <c r="R9" s="87">
        <v>0.074</v>
      </c>
      <c r="S9" s="87">
        <v>0.3</v>
      </c>
      <c r="T9" s="87">
        <f t="shared" si="6"/>
        <v>8.031072</v>
      </c>
      <c r="U9" s="87">
        <f t="shared" si="7"/>
        <v>1.6062144</v>
      </c>
      <c r="V9" s="87">
        <f t="shared" si="8"/>
        <v>4.8186432</v>
      </c>
      <c r="W9" s="87">
        <f t="shared" si="9"/>
        <v>1.6062144</v>
      </c>
    </row>
    <row r="10" ht="27" spans="1:23">
      <c r="A10" s="78"/>
      <c r="B10" s="78"/>
      <c r="C10" s="78"/>
      <c r="D10" s="78"/>
      <c r="E10" s="78" t="s">
        <v>36</v>
      </c>
      <c r="F10" s="78" t="s">
        <v>37</v>
      </c>
      <c r="G10" s="78">
        <f t="shared" si="0"/>
        <v>1.4</v>
      </c>
      <c r="H10" s="78">
        <f t="shared" si="1"/>
        <v>3.4</v>
      </c>
      <c r="I10" s="78">
        <f t="shared" si="2"/>
        <v>1.7</v>
      </c>
      <c r="J10" s="78">
        <v>1</v>
      </c>
      <c r="K10" s="78">
        <v>1.2</v>
      </c>
      <c r="L10" s="78">
        <v>0.8</v>
      </c>
      <c r="M10" s="83">
        <f t="shared" si="3"/>
        <v>2.28</v>
      </c>
      <c r="N10" s="84">
        <f t="shared" si="4"/>
        <v>6.84</v>
      </c>
      <c r="O10" s="85"/>
      <c r="Q10" s="87">
        <f t="shared" si="5"/>
        <v>361.76</v>
      </c>
      <c r="R10" s="87">
        <v>0.074</v>
      </c>
      <c r="S10" s="87">
        <v>0.25</v>
      </c>
      <c r="T10" s="87">
        <f t="shared" si="6"/>
        <v>6.69256</v>
      </c>
      <c r="U10" s="87">
        <f t="shared" si="7"/>
        <v>1.338512</v>
      </c>
      <c r="V10" s="87">
        <f t="shared" si="8"/>
        <v>4.015536</v>
      </c>
      <c r="W10" s="87">
        <f t="shared" si="9"/>
        <v>1.338512</v>
      </c>
    </row>
    <row r="11" s="64" customFormat="1" ht="27" spans="1:23">
      <c r="A11" s="78"/>
      <c r="B11" s="78"/>
      <c r="C11" s="78"/>
      <c r="D11" s="78" t="s">
        <v>38</v>
      </c>
      <c r="E11" s="78" t="s">
        <v>39</v>
      </c>
      <c r="F11" s="78" t="s">
        <v>40</v>
      </c>
      <c r="G11" s="78">
        <f t="shared" si="0"/>
        <v>1.2</v>
      </c>
      <c r="H11" s="78">
        <f t="shared" si="1"/>
        <v>2.9</v>
      </c>
      <c r="I11" s="78">
        <f t="shared" si="2"/>
        <v>1.5</v>
      </c>
      <c r="J11" s="78">
        <v>1</v>
      </c>
      <c r="K11" s="78">
        <v>1.2</v>
      </c>
      <c r="L11" s="78">
        <v>0.8</v>
      </c>
      <c r="M11" s="83">
        <f t="shared" si="3"/>
        <v>1.96</v>
      </c>
      <c r="N11" s="84">
        <f t="shared" si="4"/>
        <v>5.88</v>
      </c>
      <c r="O11" s="85"/>
      <c r="Q11" s="87">
        <f t="shared" si="5"/>
        <v>361.76</v>
      </c>
      <c r="R11" s="88">
        <v>0.078</v>
      </c>
      <c r="S11" s="88">
        <v>0.2</v>
      </c>
      <c r="T11" s="88">
        <f t="shared" si="6"/>
        <v>5.643456</v>
      </c>
      <c r="U11" s="88">
        <f t="shared" si="7"/>
        <v>1.1286912</v>
      </c>
      <c r="V11" s="88">
        <f t="shared" si="8"/>
        <v>3.3860736</v>
      </c>
      <c r="W11" s="88">
        <f t="shared" si="9"/>
        <v>1.1286912</v>
      </c>
    </row>
    <row r="12" s="64" customFormat="1" ht="40.5" spans="1:23">
      <c r="A12" s="78"/>
      <c r="B12" s="78"/>
      <c r="C12" s="78"/>
      <c r="D12" s="78"/>
      <c r="E12" s="78" t="s">
        <v>41</v>
      </c>
      <c r="F12" s="78" t="s">
        <v>42</v>
      </c>
      <c r="G12" s="78">
        <f t="shared" si="0"/>
        <v>1.5</v>
      </c>
      <c r="H12" s="78">
        <f t="shared" si="1"/>
        <v>3.6</v>
      </c>
      <c r="I12" s="78">
        <f t="shared" si="2"/>
        <v>1.8</v>
      </c>
      <c r="J12" s="78">
        <v>1</v>
      </c>
      <c r="K12" s="78">
        <v>1.2</v>
      </c>
      <c r="L12" s="78">
        <v>0.8</v>
      </c>
      <c r="M12" s="83">
        <f t="shared" si="3"/>
        <v>2.42</v>
      </c>
      <c r="N12" s="84">
        <f t="shared" si="4"/>
        <v>7.26</v>
      </c>
      <c r="O12" s="85"/>
      <c r="Q12" s="87">
        <f t="shared" si="5"/>
        <v>361.76</v>
      </c>
      <c r="R12" s="88">
        <v>0.078</v>
      </c>
      <c r="S12" s="88">
        <v>0.25</v>
      </c>
      <c r="T12" s="88">
        <f t="shared" si="6"/>
        <v>7.05432</v>
      </c>
      <c r="U12" s="88">
        <f t="shared" si="7"/>
        <v>1.410864</v>
      </c>
      <c r="V12" s="88">
        <f t="shared" si="8"/>
        <v>4.232592</v>
      </c>
      <c r="W12" s="88">
        <f t="shared" si="9"/>
        <v>1.410864</v>
      </c>
    </row>
    <row r="13" s="64" customFormat="1" spans="1:23">
      <c r="A13" s="78"/>
      <c r="B13" s="78"/>
      <c r="C13" s="78"/>
      <c r="D13" s="78"/>
      <c r="E13" s="78" t="s">
        <v>43</v>
      </c>
      <c r="F13" s="78" t="s">
        <v>44</v>
      </c>
      <c r="G13" s="78">
        <f t="shared" si="0"/>
        <v>1.7</v>
      </c>
      <c r="H13" s="78">
        <f t="shared" si="1"/>
        <v>4.3</v>
      </c>
      <c r="I13" s="78">
        <f t="shared" si="2"/>
        <v>2.2</v>
      </c>
      <c r="J13" s="78">
        <v>1</v>
      </c>
      <c r="K13" s="78">
        <v>1.2</v>
      </c>
      <c r="L13" s="78">
        <v>0.8</v>
      </c>
      <c r="M13" s="83">
        <f t="shared" si="3"/>
        <v>2.87333333333333</v>
      </c>
      <c r="N13" s="84">
        <f t="shared" si="4"/>
        <v>8.62</v>
      </c>
      <c r="O13" s="85"/>
      <c r="Q13" s="87">
        <f t="shared" si="5"/>
        <v>361.76</v>
      </c>
      <c r="R13" s="88">
        <v>0.078</v>
      </c>
      <c r="S13" s="88">
        <v>0.3</v>
      </c>
      <c r="T13" s="88">
        <f t="shared" si="6"/>
        <v>8.465184</v>
      </c>
      <c r="U13" s="88">
        <f t="shared" si="7"/>
        <v>1.6930368</v>
      </c>
      <c r="V13" s="88">
        <f t="shared" si="8"/>
        <v>5.0791104</v>
      </c>
      <c r="W13" s="88">
        <f t="shared" si="9"/>
        <v>1.6930368</v>
      </c>
    </row>
    <row r="14" s="64" customFormat="1" ht="27" spans="1:23">
      <c r="A14" s="78"/>
      <c r="B14" s="78"/>
      <c r="C14" s="78"/>
      <c r="D14" s="78"/>
      <c r="E14" s="78" t="s">
        <v>45</v>
      </c>
      <c r="F14" s="78" t="s">
        <v>46</v>
      </c>
      <c r="G14" s="78">
        <f t="shared" si="0"/>
        <v>1.5</v>
      </c>
      <c r="H14" s="78">
        <f t="shared" si="1"/>
        <v>3.6</v>
      </c>
      <c r="I14" s="78">
        <f t="shared" si="2"/>
        <v>1.8</v>
      </c>
      <c r="J14" s="78">
        <v>1</v>
      </c>
      <c r="K14" s="78">
        <v>1.2</v>
      </c>
      <c r="L14" s="78">
        <v>0.8</v>
      </c>
      <c r="M14" s="83">
        <f t="shared" si="3"/>
        <v>2.42</v>
      </c>
      <c r="N14" s="84">
        <f t="shared" si="4"/>
        <v>7.26</v>
      </c>
      <c r="O14" s="85"/>
      <c r="Q14" s="87">
        <f t="shared" si="5"/>
        <v>361.76</v>
      </c>
      <c r="R14" s="88">
        <v>0.078</v>
      </c>
      <c r="S14" s="88">
        <v>0.25</v>
      </c>
      <c r="T14" s="88">
        <f t="shared" si="6"/>
        <v>7.05432</v>
      </c>
      <c r="U14" s="88">
        <f t="shared" si="7"/>
        <v>1.410864</v>
      </c>
      <c r="V14" s="88">
        <f t="shared" si="8"/>
        <v>4.232592</v>
      </c>
      <c r="W14" s="88">
        <f t="shared" si="9"/>
        <v>1.410864</v>
      </c>
    </row>
    <row r="15" ht="27" spans="1:23">
      <c r="A15" s="78"/>
      <c r="B15" s="78"/>
      <c r="C15" s="78"/>
      <c r="D15" s="78" t="s">
        <v>47</v>
      </c>
      <c r="E15" s="78" t="s">
        <v>39</v>
      </c>
      <c r="F15" s="78" t="s">
        <v>48</v>
      </c>
      <c r="G15" s="78">
        <f t="shared" si="0"/>
        <v>1.2</v>
      </c>
      <c r="H15" s="78">
        <f t="shared" si="1"/>
        <v>3</v>
      </c>
      <c r="I15" s="78">
        <f t="shared" si="2"/>
        <v>1.5</v>
      </c>
      <c r="J15" s="78">
        <v>1</v>
      </c>
      <c r="K15" s="78">
        <v>1.2</v>
      </c>
      <c r="L15" s="78">
        <v>0.8</v>
      </c>
      <c r="M15" s="83">
        <f t="shared" si="3"/>
        <v>2</v>
      </c>
      <c r="N15" s="84">
        <f t="shared" si="4"/>
        <v>6</v>
      </c>
      <c r="O15" s="85"/>
      <c r="Q15" s="87">
        <f t="shared" si="5"/>
        <v>361.76</v>
      </c>
      <c r="R15" s="87">
        <v>0.082</v>
      </c>
      <c r="S15" s="87">
        <v>0.2</v>
      </c>
      <c r="T15" s="87">
        <f t="shared" si="6"/>
        <v>5.932864</v>
      </c>
      <c r="U15" s="87">
        <f t="shared" si="7"/>
        <v>1.1865728</v>
      </c>
      <c r="V15" s="87">
        <f t="shared" si="8"/>
        <v>3.5597184</v>
      </c>
      <c r="W15" s="87">
        <f t="shared" si="9"/>
        <v>1.1865728</v>
      </c>
    </row>
    <row r="16" ht="40.5" spans="1:23">
      <c r="A16" s="78"/>
      <c r="B16" s="78"/>
      <c r="C16" s="78"/>
      <c r="D16" s="78"/>
      <c r="E16" s="78" t="s">
        <v>41</v>
      </c>
      <c r="F16" s="78" t="s">
        <v>49</v>
      </c>
      <c r="G16" s="78">
        <f t="shared" si="0"/>
        <v>1.5</v>
      </c>
      <c r="H16" s="78">
        <f t="shared" si="1"/>
        <v>3.8</v>
      </c>
      <c r="I16" s="78">
        <f t="shared" si="2"/>
        <v>1.9</v>
      </c>
      <c r="J16" s="78">
        <v>1</v>
      </c>
      <c r="K16" s="78">
        <v>1.2</v>
      </c>
      <c r="L16" s="78">
        <v>0.8</v>
      </c>
      <c r="M16" s="83">
        <f t="shared" si="3"/>
        <v>2.52666666666667</v>
      </c>
      <c r="N16" s="84">
        <f t="shared" si="4"/>
        <v>7.58</v>
      </c>
      <c r="O16" s="85"/>
      <c r="Q16" s="87">
        <f t="shared" si="5"/>
        <v>361.76</v>
      </c>
      <c r="R16" s="87">
        <v>0.082</v>
      </c>
      <c r="S16" s="87">
        <v>0.25</v>
      </c>
      <c r="T16" s="87">
        <f t="shared" si="6"/>
        <v>7.41608</v>
      </c>
      <c r="U16" s="87">
        <f t="shared" si="7"/>
        <v>1.483216</v>
      </c>
      <c r="V16" s="87">
        <f t="shared" si="8"/>
        <v>4.449648</v>
      </c>
      <c r="W16" s="87">
        <f t="shared" si="9"/>
        <v>1.483216</v>
      </c>
    </row>
    <row r="17" ht="40.5" spans="1:23">
      <c r="A17" s="78"/>
      <c r="B17" s="78"/>
      <c r="C17" s="78"/>
      <c r="D17" s="78"/>
      <c r="E17" s="78" t="s">
        <v>50</v>
      </c>
      <c r="F17" s="78" t="s">
        <v>51</v>
      </c>
      <c r="G17" s="78">
        <f t="shared" si="0"/>
        <v>1.8</v>
      </c>
      <c r="H17" s="78">
        <f t="shared" si="1"/>
        <v>4.5</v>
      </c>
      <c r="I17" s="78">
        <f t="shared" si="2"/>
        <v>2.3</v>
      </c>
      <c r="J17" s="78">
        <v>1</v>
      </c>
      <c r="K17" s="78">
        <v>1.2</v>
      </c>
      <c r="L17" s="78">
        <v>0.8</v>
      </c>
      <c r="M17" s="83">
        <f t="shared" si="3"/>
        <v>3.01333333333333</v>
      </c>
      <c r="N17" s="84">
        <f t="shared" si="4"/>
        <v>9.04</v>
      </c>
      <c r="O17" s="85"/>
      <c r="Q17" s="87">
        <f t="shared" si="5"/>
        <v>361.76</v>
      </c>
      <c r="R17" s="87">
        <v>0.082</v>
      </c>
      <c r="S17" s="87">
        <v>0.3</v>
      </c>
      <c r="T17" s="87">
        <f t="shared" si="6"/>
        <v>8.899296</v>
      </c>
      <c r="U17" s="87">
        <f t="shared" si="7"/>
        <v>1.7798592</v>
      </c>
      <c r="V17" s="87">
        <f t="shared" si="8"/>
        <v>5.3395776</v>
      </c>
      <c r="W17" s="87">
        <f t="shared" si="9"/>
        <v>1.7798592</v>
      </c>
    </row>
    <row r="18" ht="27" spans="1:23">
      <c r="A18" s="78"/>
      <c r="B18" s="78"/>
      <c r="C18" s="78"/>
      <c r="D18" s="78"/>
      <c r="E18" s="78" t="s">
        <v>52</v>
      </c>
      <c r="F18" s="78" t="s">
        <v>53</v>
      </c>
      <c r="G18" s="78">
        <f t="shared" si="0"/>
        <v>1.5</v>
      </c>
      <c r="H18" s="78">
        <f t="shared" si="1"/>
        <v>3.8</v>
      </c>
      <c r="I18" s="78">
        <f t="shared" si="2"/>
        <v>1.9</v>
      </c>
      <c r="J18" s="78">
        <v>1</v>
      </c>
      <c r="K18" s="78">
        <v>1.2</v>
      </c>
      <c r="L18" s="78">
        <v>0.8</v>
      </c>
      <c r="M18" s="83">
        <f t="shared" si="3"/>
        <v>2.52666666666667</v>
      </c>
      <c r="N18" s="84">
        <f t="shared" si="4"/>
        <v>7.58</v>
      </c>
      <c r="O18" s="85"/>
      <c r="Q18" s="87">
        <f t="shared" si="5"/>
        <v>361.76</v>
      </c>
      <c r="R18" s="87">
        <v>0.082</v>
      </c>
      <c r="S18" s="87">
        <v>0.25</v>
      </c>
      <c r="T18" s="87">
        <f t="shared" si="6"/>
        <v>7.41608</v>
      </c>
      <c r="U18" s="87">
        <f t="shared" si="7"/>
        <v>1.483216</v>
      </c>
      <c r="V18" s="87">
        <f t="shared" si="8"/>
        <v>4.449648</v>
      </c>
      <c r="W18" s="87">
        <f t="shared" si="9"/>
        <v>1.483216</v>
      </c>
    </row>
    <row r="19" s="64" customFormat="1" spans="1:23">
      <c r="A19" s="78"/>
      <c r="B19" s="78"/>
      <c r="C19" s="78"/>
      <c r="D19" s="78" t="s">
        <v>54</v>
      </c>
      <c r="E19" s="78" t="s">
        <v>55</v>
      </c>
      <c r="F19" s="78" t="s">
        <v>56</v>
      </c>
      <c r="G19" s="78">
        <f t="shared" si="0"/>
        <v>1.2</v>
      </c>
      <c r="H19" s="78">
        <f t="shared" si="1"/>
        <v>2.9</v>
      </c>
      <c r="I19" s="78">
        <f t="shared" si="2"/>
        <v>1.5</v>
      </c>
      <c r="J19" s="78">
        <v>1</v>
      </c>
      <c r="K19" s="78">
        <v>1.2</v>
      </c>
      <c r="L19" s="78">
        <v>0.8</v>
      </c>
      <c r="M19" s="83">
        <f t="shared" si="3"/>
        <v>1.96</v>
      </c>
      <c r="N19" s="84">
        <f t="shared" si="4"/>
        <v>5.88</v>
      </c>
      <c r="O19" s="85"/>
      <c r="Q19" s="87">
        <f t="shared" si="5"/>
        <v>361.76</v>
      </c>
      <c r="R19" s="88">
        <v>0.078</v>
      </c>
      <c r="S19" s="88">
        <v>0.2</v>
      </c>
      <c r="T19" s="88">
        <f t="shared" si="6"/>
        <v>5.643456</v>
      </c>
      <c r="U19" s="88">
        <f t="shared" si="7"/>
        <v>1.1286912</v>
      </c>
      <c r="V19" s="88">
        <f t="shared" si="8"/>
        <v>3.3860736</v>
      </c>
      <c r="W19" s="88">
        <f t="shared" si="9"/>
        <v>1.1286912</v>
      </c>
    </row>
    <row r="20" s="64" customFormat="1" ht="27" spans="1:23">
      <c r="A20" s="78"/>
      <c r="B20" s="78"/>
      <c r="C20" s="78"/>
      <c r="D20" s="78"/>
      <c r="E20" s="78" t="s">
        <v>41</v>
      </c>
      <c r="F20" s="78" t="s">
        <v>57</v>
      </c>
      <c r="G20" s="78">
        <f t="shared" si="0"/>
        <v>1.5</v>
      </c>
      <c r="H20" s="78">
        <f t="shared" si="1"/>
        <v>3.6</v>
      </c>
      <c r="I20" s="78">
        <f t="shared" si="2"/>
        <v>1.8</v>
      </c>
      <c r="J20" s="78">
        <v>1</v>
      </c>
      <c r="K20" s="78">
        <v>1.2</v>
      </c>
      <c r="L20" s="78">
        <v>0.8</v>
      </c>
      <c r="M20" s="83">
        <f t="shared" si="3"/>
        <v>2.42</v>
      </c>
      <c r="N20" s="84">
        <f t="shared" si="4"/>
        <v>7.26</v>
      </c>
      <c r="O20" s="85"/>
      <c r="Q20" s="87">
        <f t="shared" si="5"/>
        <v>361.76</v>
      </c>
      <c r="R20" s="88">
        <v>0.078</v>
      </c>
      <c r="S20" s="88">
        <v>0.25</v>
      </c>
      <c r="T20" s="88">
        <f t="shared" si="6"/>
        <v>7.05432</v>
      </c>
      <c r="U20" s="88">
        <f t="shared" si="7"/>
        <v>1.410864</v>
      </c>
      <c r="V20" s="88">
        <f t="shared" si="8"/>
        <v>4.232592</v>
      </c>
      <c r="W20" s="88">
        <f t="shared" si="9"/>
        <v>1.410864</v>
      </c>
    </row>
    <row r="21" s="64" customFormat="1" ht="27" spans="1:23">
      <c r="A21" s="78"/>
      <c r="B21" s="78"/>
      <c r="C21" s="78"/>
      <c r="D21" s="78"/>
      <c r="E21" s="78" t="s">
        <v>58</v>
      </c>
      <c r="F21" s="78" t="s">
        <v>59</v>
      </c>
      <c r="G21" s="78">
        <f t="shared" si="0"/>
        <v>1.7</v>
      </c>
      <c r="H21" s="78">
        <f t="shared" si="1"/>
        <v>4.3</v>
      </c>
      <c r="I21" s="78">
        <f t="shared" si="2"/>
        <v>2.2</v>
      </c>
      <c r="J21" s="78">
        <v>1</v>
      </c>
      <c r="K21" s="78">
        <v>1.2</v>
      </c>
      <c r="L21" s="78">
        <v>0.8</v>
      </c>
      <c r="M21" s="83">
        <f t="shared" si="3"/>
        <v>2.87333333333333</v>
      </c>
      <c r="N21" s="84">
        <f t="shared" si="4"/>
        <v>8.62</v>
      </c>
      <c r="O21" s="85"/>
      <c r="Q21" s="87">
        <f t="shared" si="5"/>
        <v>361.76</v>
      </c>
      <c r="R21" s="88">
        <v>0.078</v>
      </c>
      <c r="S21" s="88">
        <v>0.3</v>
      </c>
      <c r="T21" s="88">
        <f t="shared" si="6"/>
        <v>8.465184</v>
      </c>
      <c r="U21" s="88">
        <f t="shared" si="7"/>
        <v>1.6930368</v>
      </c>
      <c r="V21" s="88">
        <f t="shared" si="8"/>
        <v>5.0791104</v>
      </c>
      <c r="W21" s="88">
        <f t="shared" si="9"/>
        <v>1.6930368</v>
      </c>
    </row>
    <row r="22" s="64" customFormat="1" spans="1:23">
      <c r="A22" s="78"/>
      <c r="B22" s="78"/>
      <c r="C22" s="78"/>
      <c r="D22" s="78"/>
      <c r="E22" s="78" t="s">
        <v>60</v>
      </c>
      <c r="F22" s="78" t="s">
        <v>61</v>
      </c>
      <c r="G22" s="78">
        <f t="shared" si="0"/>
        <v>1.5</v>
      </c>
      <c r="H22" s="78">
        <f t="shared" si="1"/>
        <v>3.6</v>
      </c>
      <c r="I22" s="78">
        <f t="shared" si="2"/>
        <v>1.8</v>
      </c>
      <c r="J22" s="78">
        <v>1</v>
      </c>
      <c r="K22" s="78">
        <v>1.2</v>
      </c>
      <c r="L22" s="78">
        <v>0.8</v>
      </c>
      <c r="M22" s="83">
        <f t="shared" si="3"/>
        <v>2.42</v>
      </c>
      <c r="N22" s="84">
        <f t="shared" si="4"/>
        <v>7.26</v>
      </c>
      <c r="O22" s="85"/>
      <c r="Q22" s="87">
        <f t="shared" si="5"/>
        <v>361.76</v>
      </c>
      <c r="R22" s="88">
        <v>0.078</v>
      </c>
      <c r="S22" s="88">
        <v>0.25</v>
      </c>
      <c r="T22" s="88">
        <f t="shared" si="6"/>
        <v>7.05432</v>
      </c>
      <c r="U22" s="88">
        <f t="shared" si="7"/>
        <v>1.410864</v>
      </c>
      <c r="V22" s="88">
        <f t="shared" si="8"/>
        <v>4.232592</v>
      </c>
      <c r="W22" s="88">
        <f t="shared" si="9"/>
        <v>1.410864</v>
      </c>
    </row>
    <row r="23" ht="27" spans="1:23">
      <c r="A23" s="78"/>
      <c r="B23" s="78"/>
      <c r="C23" s="78"/>
      <c r="D23" s="78" t="s">
        <v>62</v>
      </c>
      <c r="E23" s="78" t="s">
        <v>20</v>
      </c>
      <c r="F23" s="78" t="s">
        <v>63</v>
      </c>
      <c r="G23" s="78">
        <f t="shared" si="0"/>
        <v>1.4</v>
      </c>
      <c r="H23" s="78">
        <f t="shared" si="1"/>
        <v>3.3</v>
      </c>
      <c r="I23" s="78">
        <f t="shared" si="2"/>
        <v>1.7</v>
      </c>
      <c r="J23" s="78">
        <v>1</v>
      </c>
      <c r="K23" s="78">
        <v>1.2</v>
      </c>
      <c r="L23" s="78">
        <v>0.8</v>
      </c>
      <c r="M23" s="83">
        <f t="shared" si="3"/>
        <v>2.24</v>
      </c>
      <c r="N23" s="84">
        <f t="shared" si="4"/>
        <v>6.72</v>
      </c>
      <c r="O23" s="85"/>
      <c r="Q23" s="87">
        <f t="shared" si="5"/>
        <v>361.76</v>
      </c>
      <c r="R23" s="87">
        <v>0.018</v>
      </c>
      <c r="S23" s="87">
        <v>1</v>
      </c>
      <c r="T23" s="87">
        <f t="shared" si="6"/>
        <v>6.51168</v>
      </c>
      <c r="U23" s="87">
        <f t="shared" si="7"/>
        <v>1.302336</v>
      </c>
      <c r="V23" s="87">
        <f t="shared" si="8"/>
        <v>3.907008</v>
      </c>
      <c r="W23" s="87">
        <f t="shared" si="9"/>
        <v>1.302336</v>
      </c>
    </row>
    <row r="24" s="64" customFormat="1" spans="1:23">
      <c r="A24" s="78"/>
      <c r="B24" s="78"/>
      <c r="C24" s="78"/>
      <c r="D24" s="78" t="s">
        <v>64</v>
      </c>
      <c r="E24" s="78" t="s">
        <v>65</v>
      </c>
      <c r="F24" s="78" t="s">
        <v>66</v>
      </c>
      <c r="G24" s="78">
        <f t="shared" si="0"/>
        <v>0.6</v>
      </c>
      <c r="H24" s="78">
        <f t="shared" si="1"/>
        <v>1.5</v>
      </c>
      <c r="I24" s="78">
        <f t="shared" si="2"/>
        <v>0.8</v>
      </c>
      <c r="J24" s="78">
        <v>1</v>
      </c>
      <c r="K24" s="78">
        <v>1.2</v>
      </c>
      <c r="L24" s="78">
        <v>0.8</v>
      </c>
      <c r="M24" s="83">
        <f t="shared" si="3"/>
        <v>1.01333333333333</v>
      </c>
      <c r="N24" s="84">
        <f t="shared" si="4"/>
        <v>3.04</v>
      </c>
      <c r="O24" s="85"/>
      <c r="Q24" s="87">
        <f t="shared" si="5"/>
        <v>361.76</v>
      </c>
      <c r="R24" s="88">
        <v>0.02</v>
      </c>
      <c r="S24" s="88">
        <v>0.4</v>
      </c>
      <c r="T24" s="88">
        <f t="shared" si="6"/>
        <v>2.89408</v>
      </c>
      <c r="U24" s="88">
        <f t="shared" si="7"/>
        <v>0.578816</v>
      </c>
      <c r="V24" s="88">
        <f t="shared" si="8"/>
        <v>1.736448</v>
      </c>
      <c r="W24" s="88">
        <f t="shared" si="9"/>
        <v>0.578816</v>
      </c>
    </row>
    <row r="25" s="64" customFormat="1" spans="1:23">
      <c r="A25" s="78"/>
      <c r="B25" s="78"/>
      <c r="C25" s="78"/>
      <c r="D25" s="78"/>
      <c r="E25" s="78" t="s">
        <v>67</v>
      </c>
      <c r="F25" s="78" t="s">
        <v>68</v>
      </c>
      <c r="G25" s="78">
        <f t="shared" si="0"/>
        <v>0.9</v>
      </c>
      <c r="H25" s="78">
        <f t="shared" si="1"/>
        <v>2.2</v>
      </c>
      <c r="I25" s="78">
        <f t="shared" si="2"/>
        <v>1.1</v>
      </c>
      <c r="J25" s="78">
        <v>1</v>
      </c>
      <c r="K25" s="78">
        <v>1.2</v>
      </c>
      <c r="L25" s="78">
        <v>0.8</v>
      </c>
      <c r="M25" s="83">
        <f t="shared" si="3"/>
        <v>1.47333333333333</v>
      </c>
      <c r="N25" s="84">
        <f t="shared" si="4"/>
        <v>4.42</v>
      </c>
      <c r="O25" s="85"/>
      <c r="Q25" s="87">
        <f t="shared" si="5"/>
        <v>361.76</v>
      </c>
      <c r="R25" s="88">
        <v>0.02</v>
      </c>
      <c r="S25" s="88">
        <v>0.6</v>
      </c>
      <c r="T25" s="88">
        <f t="shared" si="6"/>
        <v>4.34112</v>
      </c>
      <c r="U25" s="88">
        <f t="shared" si="7"/>
        <v>0.868224</v>
      </c>
      <c r="V25" s="88">
        <f t="shared" si="8"/>
        <v>2.604672</v>
      </c>
      <c r="W25" s="88">
        <f t="shared" si="9"/>
        <v>0.868224</v>
      </c>
    </row>
    <row r="26" ht="27" spans="1:23">
      <c r="A26" s="78"/>
      <c r="B26" s="78"/>
      <c r="C26" s="78"/>
      <c r="D26" s="78" t="s">
        <v>69</v>
      </c>
      <c r="E26" s="78" t="s">
        <v>70</v>
      </c>
      <c r="F26" s="78" t="s">
        <v>71</v>
      </c>
      <c r="G26" s="78">
        <f t="shared" si="0"/>
        <v>0.7</v>
      </c>
      <c r="H26" s="78">
        <f t="shared" si="1"/>
        <v>1.7</v>
      </c>
      <c r="I26" s="78">
        <f t="shared" si="2"/>
        <v>0.9</v>
      </c>
      <c r="J26" s="78">
        <v>1</v>
      </c>
      <c r="K26" s="78">
        <v>1.2</v>
      </c>
      <c r="L26" s="78">
        <v>0.8</v>
      </c>
      <c r="M26" s="83">
        <f t="shared" si="3"/>
        <v>1.15333333333333</v>
      </c>
      <c r="N26" s="84">
        <f t="shared" si="4"/>
        <v>3.46</v>
      </c>
      <c r="O26" s="85"/>
      <c r="Q26" s="87">
        <f t="shared" si="5"/>
        <v>361.76</v>
      </c>
      <c r="R26" s="87">
        <v>0.045</v>
      </c>
      <c r="S26" s="87">
        <v>0.2</v>
      </c>
      <c r="T26" s="87">
        <f t="shared" ref="T26:T31" si="10">Q26*R26*S26</f>
        <v>3.25584</v>
      </c>
      <c r="U26" s="87">
        <f t="shared" ref="U26:U31" si="11">T26*0.2</f>
        <v>0.651168</v>
      </c>
      <c r="V26" s="87">
        <f t="shared" ref="V26:V31" si="12">T26*0.6</f>
        <v>1.953504</v>
      </c>
      <c r="W26" s="87">
        <f t="shared" ref="W26:W31" si="13">T26*0.2</f>
        <v>0.651168</v>
      </c>
    </row>
    <row r="27" ht="40.5" spans="1:23">
      <c r="A27" s="78"/>
      <c r="B27" s="78"/>
      <c r="C27" s="78"/>
      <c r="D27" s="78"/>
      <c r="E27" s="78" t="s">
        <v>72</v>
      </c>
      <c r="F27" s="78" t="s">
        <v>73</v>
      </c>
      <c r="G27" s="78">
        <f t="shared" si="0"/>
        <v>0.9</v>
      </c>
      <c r="H27" s="78">
        <f t="shared" si="1"/>
        <v>2.1</v>
      </c>
      <c r="I27" s="78">
        <f t="shared" si="2"/>
        <v>1.1</v>
      </c>
      <c r="J27" s="78">
        <v>1</v>
      </c>
      <c r="K27" s="78">
        <v>1.2</v>
      </c>
      <c r="L27" s="78">
        <v>0.8</v>
      </c>
      <c r="M27" s="83">
        <f t="shared" si="3"/>
        <v>1.43333333333333</v>
      </c>
      <c r="N27" s="84">
        <f t="shared" si="4"/>
        <v>4.3</v>
      </c>
      <c r="O27" s="85"/>
      <c r="Q27" s="87">
        <f t="shared" si="5"/>
        <v>361.76</v>
      </c>
      <c r="R27" s="87">
        <v>0.045</v>
      </c>
      <c r="S27" s="87">
        <v>0.25</v>
      </c>
      <c r="T27" s="87">
        <f t="shared" si="10"/>
        <v>4.0698</v>
      </c>
      <c r="U27" s="87">
        <f t="shared" si="11"/>
        <v>0.81396</v>
      </c>
      <c r="V27" s="87">
        <f t="shared" si="12"/>
        <v>2.44188</v>
      </c>
      <c r="W27" s="87">
        <f t="shared" si="13"/>
        <v>0.81396</v>
      </c>
    </row>
    <row r="28" ht="27" spans="1:23">
      <c r="A28" s="78"/>
      <c r="B28" s="78"/>
      <c r="C28" s="78"/>
      <c r="D28" s="78"/>
      <c r="E28" s="78" t="s">
        <v>74</v>
      </c>
      <c r="F28" s="78" t="s">
        <v>75</v>
      </c>
      <c r="G28" s="78">
        <f t="shared" si="0"/>
        <v>1</v>
      </c>
      <c r="H28" s="78">
        <f t="shared" si="1"/>
        <v>2.5</v>
      </c>
      <c r="I28" s="78">
        <f t="shared" si="2"/>
        <v>1.3</v>
      </c>
      <c r="J28" s="78">
        <v>1</v>
      </c>
      <c r="K28" s="78">
        <v>1.2</v>
      </c>
      <c r="L28" s="78">
        <v>0.8</v>
      </c>
      <c r="M28" s="83">
        <f t="shared" si="3"/>
        <v>1.68</v>
      </c>
      <c r="N28" s="84">
        <f t="shared" si="4"/>
        <v>5.04</v>
      </c>
      <c r="O28" s="85"/>
      <c r="Q28" s="87">
        <f t="shared" si="5"/>
        <v>361.76</v>
      </c>
      <c r="R28" s="87">
        <v>0.045</v>
      </c>
      <c r="S28" s="87">
        <v>0.3</v>
      </c>
      <c r="T28" s="87">
        <f t="shared" si="10"/>
        <v>4.88376</v>
      </c>
      <c r="U28" s="87">
        <f t="shared" si="11"/>
        <v>0.976752</v>
      </c>
      <c r="V28" s="87">
        <f t="shared" si="12"/>
        <v>2.930256</v>
      </c>
      <c r="W28" s="87">
        <f t="shared" si="13"/>
        <v>0.976752</v>
      </c>
    </row>
    <row r="29" ht="27" spans="1:23">
      <c r="A29" s="78"/>
      <c r="B29" s="78"/>
      <c r="C29" s="78"/>
      <c r="D29" s="78"/>
      <c r="E29" s="78" t="s">
        <v>76</v>
      </c>
      <c r="F29" s="78" t="s">
        <v>77</v>
      </c>
      <c r="G29" s="78">
        <f t="shared" si="0"/>
        <v>0.9</v>
      </c>
      <c r="H29" s="78">
        <f t="shared" si="1"/>
        <v>2.1</v>
      </c>
      <c r="I29" s="78">
        <f t="shared" si="2"/>
        <v>1.1</v>
      </c>
      <c r="J29" s="78">
        <v>1</v>
      </c>
      <c r="K29" s="78">
        <v>1.2</v>
      </c>
      <c r="L29" s="78">
        <v>0.8</v>
      </c>
      <c r="M29" s="83">
        <f t="shared" si="3"/>
        <v>1.43333333333333</v>
      </c>
      <c r="N29" s="84">
        <f t="shared" si="4"/>
        <v>4.3</v>
      </c>
      <c r="O29" s="85"/>
      <c r="Q29" s="87">
        <f t="shared" si="5"/>
        <v>361.76</v>
      </c>
      <c r="R29" s="87">
        <v>0.045</v>
      </c>
      <c r="S29" s="87">
        <v>0.25</v>
      </c>
      <c r="T29" s="87">
        <f t="shared" si="10"/>
        <v>4.0698</v>
      </c>
      <c r="U29" s="87">
        <f t="shared" si="11"/>
        <v>0.81396</v>
      </c>
      <c r="V29" s="87">
        <f t="shared" si="12"/>
        <v>2.44188</v>
      </c>
      <c r="W29" s="87">
        <f t="shared" si="13"/>
        <v>0.81396</v>
      </c>
    </row>
    <row r="30" s="64" customFormat="1" ht="27" spans="1:23">
      <c r="A30" s="78"/>
      <c r="B30" s="78"/>
      <c r="C30" s="78"/>
      <c r="D30" s="78" t="s">
        <v>78</v>
      </c>
      <c r="E30" s="78" t="s">
        <v>20</v>
      </c>
      <c r="F30" s="78" t="s">
        <v>79</v>
      </c>
      <c r="G30" s="78">
        <f t="shared" si="0"/>
        <v>2.6</v>
      </c>
      <c r="H30" s="78">
        <f t="shared" si="1"/>
        <v>6.4</v>
      </c>
      <c r="I30" s="78">
        <f t="shared" si="2"/>
        <v>3.2</v>
      </c>
      <c r="J30" s="78">
        <v>1</v>
      </c>
      <c r="K30" s="78">
        <v>1.2</v>
      </c>
      <c r="L30" s="78">
        <v>0.8</v>
      </c>
      <c r="M30" s="83">
        <f t="shared" si="3"/>
        <v>4.28</v>
      </c>
      <c r="N30" s="84">
        <f t="shared" si="4"/>
        <v>12.84</v>
      </c>
      <c r="O30" s="85"/>
      <c r="Q30" s="87">
        <f t="shared" si="5"/>
        <v>361.76</v>
      </c>
      <c r="R30" s="88">
        <v>0.035</v>
      </c>
      <c r="S30" s="88">
        <v>1</v>
      </c>
      <c r="T30" s="88">
        <f t="shared" si="10"/>
        <v>12.6616</v>
      </c>
      <c r="U30" s="88">
        <f t="shared" si="11"/>
        <v>2.53232</v>
      </c>
      <c r="V30" s="88">
        <f t="shared" si="12"/>
        <v>7.59696</v>
      </c>
      <c r="W30" s="88">
        <f t="shared" si="13"/>
        <v>2.53232</v>
      </c>
    </row>
    <row r="31" spans="1:23">
      <c r="A31" s="78"/>
      <c r="B31" s="78"/>
      <c r="C31" s="78"/>
      <c r="D31" s="78" t="s">
        <v>80</v>
      </c>
      <c r="E31" s="78" t="s">
        <v>20</v>
      </c>
      <c r="F31" s="78" t="s">
        <v>81</v>
      </c>
      <c r="G31" s="78">
        <f t="shared" si="0"/>
        <v>2.6</v>
      </c>
      <c r="H31" s="78">
        <f t="shared" si="1"/>
        <v>6.4</v>
      </c>
      <c r="I31" s="78">
        <f t="shared" si="2"/>
        <v>3.2</v>
      </c>
      <c r="J31" s="78">
        <v>1</v>
      </c>
      <c r="K31" s="78">
        <v>1.2</v>
      </c>
      <c r="L31" s="78">
        <v>0.8</v>
      </c>
      <c r="M31" s="83">
        <f t="shared" si="3"/>
        <v>4.28</v>
      </c>
      <c r="N31" s="84">
        <f t="shared" si="4"/>
        <v>12.84</v>
      </c>
      <c r="O31" s="85"/>
      <c r="Q31" s="87">
        <f t="shared" si="5"/>
        <v>361.76</v>
      </c>
      <c r="R31" s="87">
        <v>0.035</v>
      </c>
      <c r="S31" s="87">
        <v>1</v>
      </c>
      <c r="T31" s="87">
        <f t="shared" si="10"/>
        <v>12.6616</v>
      </c>
      <c r="U31" s="87">
        <f t="shared" si="11"/>
        <v>2.53232</v>
      </c>
      <c r="V31" s="87">
        <f t="shared" si="12"/>
        <v>7.59696</v>
      </c>
      <c r="W31" s="87">
        <f t="shared" si="13"/>
        <v>2.53232</v>
      </c>
    </row>
    <row r="32" s="64" customFormat="1" ht="27" spans="1:23">
      <c r="A32" s="78"/>
      <c r="B32" s="78"/>
      <c r="C32" s="78" t="s">
        <v>82</v>
      </c>
      <c r="D32" s="78" t="s">
        <v>83</v>
      </c>
      <c r="E32" s="78" t="s">
        <v>20</v>
      </c>
      <c r="F32" s="78" t="s">
        <v>84</v>
      </c>
      <c r="G32" s="78">
        <f t="shared" si="0"/>
        <v>1.5</v>
      </c>
      <c r="H32" s="78">
        <f t="shared" si="1"/>
        <v>3.7</v>
      </c>
      <c r="I32" s="78">
        <f t="shared" si="2"/>
        <v>1.9</v>
      </c>
      <c r="J32" s="78">
        <v>1</v>
      </c>
      <c r="K32" s="78">
        <v>1.2</v>
      </c>
      <c r="L32" s="78">
        <v>0.8</v>
      </c>
      <c r="M32" s="83">
        <f t="shared" si="3"/>
        <v>2.48666666666667</v>
      </c>
      <c r="N32" s="84">
        <f t="shared" si="4"/>
        <v>7.46</v>
      </c>
      <c r="O32" s="85"/>
      <c r="Q32" s="87">
        <f t="shared" si="5"/>
        <v>361.76</v>
      </c>
      <c r="R32" s="88">
        <v>0.02</v>
      </c>
      <c r="S32" s="88">
        <v>1</v>
      </c>
      <c r="T32" s="88">
        <f t="shared" si="6"/>
        <v>7.2352</v>
      </c>
      <c r="U32" s="88">
        <f t="shared" si="7"/>
        <v>1.44704</v>
      </c>
      <c r="V32" s="88">
        <f t="shared" si="8"/>
        <v>4.34112</v>
      </c>
      <c r="W32" s="88">
        <f t="shared" si="9"/>
        <v>1.44704</v>
      </c>
    </row>
    <row r="33" ht="40.5" spans="1:23">
      <c r="A33" s="78"/>
      <c r="B33" s="78"/>
      <c r="C33" s="78"/>
      <c r="D33" s="78" t="s">
        <v>85</v>
      </c>
      <c r="E33" s="78" t="s">
        <v>86</v>
      </c>
      <c r="F33" s="78" t="s">
        <v>87</v>
      </c>
      <c r="G33" s="78">
        <f t="shared" si="0"/>
        <v>1.3</v>
      </c>
      <c r="H33" s="78">
        <f t="shared" si="1"/>
        <v>3.2</v>
      </c>
      <c r="I33" s="78">
        <f t="shared" si="2"/>
        <v>1.6</v>
      </c>
      <c r="J33" s="78">
        <v>1</v>
      </c>
      <c r="K33" s="78">
        <v>1.2</v>
      </c>
      <c r="L33" s="78">
        <v>0.8</v>
      </c>
      <c r="M33" s="83">
        <f t="shared" si="3"/>
        <v>2.14</v>
      </c>
      <c r="N33" s="84">
        <f t="shared" si="4"/>
        <v>6.42</v>
      </c>
      <c r="O33" s="85"/>
      <c r="Q33" s="87">
        <f t="shared" si="5"/>
        <v>361.76</v>
      </c>
      <c r="R33" s="87">
        <v>0.07</v>
      </c>
      <c r="S33" s="87">
        <v>0.25</v>
      </c>
      <c r="T33" s="87">
        <f t="shared" si="6"/>
        <v>6.3308</v>
      </c>
      <c r="U33" s="87">
        <f t="shared" si="7"/>
        <v>1.26616</v>
      </c>
      <c r="V33" s="87">
        <f t="shared" si="8"/>
        <v>3.79848</v>
      </c>
      <c r="W33" s="87">
        <f t="shared" si="9"/>
        <v>1.26616</v>
      </c>
    </row>
    <row r="34" ht="40.5" spans="1:23">
      <c r="A34" s="78"/>
      <c r="B34" s="78"/>
      <c r="C34" s="78"/>
      <c r="D34" s="78"/>
      <c r="E34" s="78" t="s">
        <v>88</v>
      </c>
      <c r="F34" s="78" t="s">
        <v>89</v>
      </c>
      <c r="G34" s="78">
        <f t="shared" si="0"/>
        <v>2.1</v>
      </c>
      <c r="H34" s="78">
        <f t="shared" si="1"/>
        <v>5.1</v>
      </c>
      <c r="I34" s="78">
        <f t="shared" si="2"/>
        <v>2.6</v>
      </c>
      <c r="J34" s="78">
        <v>1</v>
      </c>
      <c r="K34" s="78">
        <v>1.2</v>
      </c>
      <c r="L34" s="78">
        <v>0.8</v>
      </c>
      <c r="M34" s="83">
        <f t="shared" si="3"/>
        <v>3.43333333333333</v>
      </c>
      <c r="N34" s="84">
        <f t="shared" si="4"/>
        <v>10.3</v>
      </c>
      <c r="O34" s="85"/>
      <c r="Q34" s="87">
        <f t="shared" si="5"/>
        <v>361.76</v>
      </c>
      <c r="R34" s="87">
        <v>0.07</v>
      </c>
      <c r="S34" s="87">
        <v>0.4</v>
      </c>
      <c r="T34" s="87">
        <f t="shared" si="6"/>
        <v>10.12928</v>
      </c>
      <c r="U34" s="87">
        <f t="shared" si="7"/>
        <v>2.025856</v>
      </c>
      <c r="V34" s="87">
        <f t="shared" si="8"/>
        <v>6.077568</v>
      </c>
      <c r="W34" s="87">
        <f t="shared" si="9"/>
        <v>2.025856</v>
      </c>
    </row>
    <row r="35" ht="40.5" spans="1:23">
      <c r="A35" s="78"/>
      <c r="B35" s="78"/>
      <c r="C35" s="78"/>
      <c r="D35" s="78"/>
      <c r="E35" s="78" t="s">
        <v>90</v>
      </c>
      <c r="F35" s="78" t="s">
        <v>91</v>
      </c>
      <c r="G35" s="78">
        <f t="shared" si="0"/>
        <v>1.8</v>
      </c>
      <c r="H35" s="78">
        <f t="shared" si="1"/>
        <v>4.5</v>
      </c>
      <c r="I35" s="78">
        <f t="shared" si="2"/>
        <v>2.3</v>
      </c>
      <c r="J35" s="78">
        <v>1</v>
      </c>
      <c r="K35" s="78">
        <v>1.2</v>
      </c>
      <c r="L35" s="78">
        <v>0.8</v>
      </c>
      <c r="M35" s="83">
        <f t="shared" si="3"/>
        <v>3.01333333333333</v>
      </c>
      <c r="N35" s="84">
        <f t="shared" si="4"/>
        <v>9.04</v>
      </c>
      <c r="O35" s="85"/>
      <c r="Q35" s="87">
        <f t="shared" si="5"/>
        <v>361.76</v>
      </c>
      <c r="R35" s="87">
        <v>0.07</v>
      </c>
      <c r="S35" s="87">
        <v>0.35</v>
      </c>
      <c r="T35" s="87">
        <f t="shared" si="6"/>
        <v>8.86312</v>
      </c>
      <c r="U35" s="87">
        <f t="shared" si="7"/>
        <v>1.772624</v>
      </c>
      <c r="V35" s="87">
        <f t="shared" si="8"/>
        <v>5.317872</v>
      </c>
      <c r="W35" s="87">
        <f t="shared" si="9"/>
        <v>1.772624</v>
      </c>
    </row>
    <row r="36" s="64" customFormat="1" ht="54" spans="1:23">
      <c r="A36" s="78"/>
      <c r="B36" s="78"/>
      <c r="C36" s="78"/>
      <c r="D36" s="78" t="s">
        <v>92</v>
      </c>
      <c r="E36" s="78" t="s">
        <v>92</v>
      </c>
      <c r="F36" s="78" t="s">
        <v>93</v>
      </c>
      <c r="G36" s="78">
        <f t="shared" si="0"/>
        <v>1.5</v>
      </c>
      <c r="H36" s="78">
        <f t="shared" si="1"/>
        <v>3.7</v>
      </c>
      <c r="I36" s="78">
        <f t="shared" si="2"/>
        <v>1.9</v>
      </c>
      <c r="J36" s="78">
        <v>1</v>
      </c>
      <c r="K36" s="78">
        <v>1.2</v>
      </c>
      <c r="L36" s="78">
        <v>0.8</v>
      </c>
      <c r="M36" s="83">
        <f t="shared" si="3"/>
        <v>2.48666666666667</v>
      </c>
      <c r="N36" s="84">
        <f t="shared" si="4"/>
        <v>7.46</v>
      </c>
      <c r="O36" s="85"/>
      <c r="Q36" s="87">
        <f t="shared" si="5"/>
        <v>361.76</v>
      </c>
      <c r="R36" s="88">
        <v>0.02</v>
      </c>
      <c r="S36" s="88">
        <v>1</v>
      </c>
      <c r="T36" s="88">
        <f t="shared" si="6"/>
        <v>7.2352</v>
      </c>
      <c r="U36" s="88">
        <f t="shared" si="7"/>
        <v>1.44704</v>
      </c>
      <c r="V36" s="88">
        <f t="shared" si="8"/>
        <v>4.34112</v>
      </c>
      <c r="W36" s="88">
        <f t="shared" si="9"/>
        <v>1.44704</v>
      </c>
    </row>
    <row r="37" ht="27" spans="1:23">
      <c r="A37" s="78"/>
      <c r="B37" s="78"/>
      <c r="C37" s="78"/>
      <c r="D37" s="78" t="s">
        <v>94</v>
      </c>
      <c r="E37" s="78" t="s">
        <v>20</v>
      </c>
      <c r="F37" s="78" t="s">
        <v>95</v>
      </c>
      <c r="G37" s="78">
        <f t="shared" si="0"/>
        <v>1.5</v>
      </c>
      <c r="H37" s="78">
        <f t="shared" si="1"/>
        <v>3.7</v>
      </c>
      <c r="I37" s="78">
        <f t="shared" si="2"/>
        <v>1.9</v>
      </c>
      <c r="J37" s="78">
        <v>1</v>
      </c>
      <c r="K37" s="78">
        <v>1.2</v>
      </c>
      <c r="L37" s="78">
        <v>0.8</v>
      </c>
      <c r="M37" s="83">
        <f t="shared" si="3"/>
        <v>2.48666666666667</v>
      </c>
      <c r="N37" s="84">
        <f t="shared" si="4"/>
        <v>7.46</v>
      </c>
      <c r="O37" s="85"/>
      <c r="Q37" s="87">
        <f t="shared" si="5"/>
        <v>361.76</v>
      </c>
      <c r="R37" s="87">
        <v>0.02</v>
      </c>
      <c r="S37" s="87">
        <v>1</v>
      </c>
      <c r="T37" s="87">
        <f t="shared" si="6"/>
        <v>7.2352</v>
      </c>
      <c r="U37" s="87">
        <f t="shared" si="7"/>
        <v>1.44704</v>
      </c>
      <c r="V37" s="87">
        <f t="shared" si="8"/>
        <v>4.34112</v>
      </c>
      <c r="W37" s="87">
        <f t="shared" si="9"/>
        <v>1.44704</v>
      </c>
    </row>
    <row r="38" s="64" customFormat="1" ht="27" spans="1:23">
      <c r="A38" s="78"/>
      <c r="B38" s="78"/>
      <c r="C38" s="78"/>
      <c r="D38" s="78" t="s">
        <v>96</v>
      </c>
      <c r="E38" s="78" t="s">
        <v>97</v>
      </c>
      <c r="F38" s="78" t="s">
        <v>98</v>
      </c>
      <c r="G38" s="78">
        <f t="shared" si="0"/>
        <v>1.2</v>
      </c>
      <c r="H38" s="78">
        <f t="shared" si="1"/>
        <v>2.9</v>
      </c>
      <c r="I38" s="78">
        <f t="shared" si="2"/>
        <v>1.5</v>
      </c>
      <c r="J38" s="78">
        <v>1</v>
      </c>
      <c r="K38" s="78">
        <v>1.2</v>
      </c>
      <c r="L38" s="78">
        <v>0.8</v>
      </c>
      <c r="M38" s="83">
        <f t="shared" si="3"/>
        <v>1.96</v>
      </c>
      <c r="N38" s="84">
        <f t="shared" si="4"/>
        <v>5.88</v>
      </c>
      <c r="O38" s="85"/>
      <c r="Q38" s="87">
        <f t="shared" si="5"/>
        <v>361.76</v>
      </c>
      <c r="R38" s="88">
        <v>0.08</v>
      </c>
      <c r="S38" s="88">
        <v>0.2</v>
      </c>
      <c r="T38" s="88">
        <f t="shared" si="6"/>
        <v>5.78816</v>
      </c>
      <c r="U38" s="88">
        <f t="shared" si="7"/>
        <v>1.157632</v>
      </c>
      <c r="V38" s="88">
        <f t="shared" si="8"/>
        <v>3.472896</v>
      </c>
      <c r="W38" s="88">
        <f t="shared" si="9"/>
        <v>1.157632</v>
      </c>
    </row>
    <row r="39" s="64" customFormat="1" spans="1:23">
      <c r="A39" s="78"/>
      <c r="B39" s="78"/>
      <c r="C39" s="78"/>
      <c r="D39" s="78"/>
      <c r="E39" s="78" t="s">
        <v>99</v>
      </c>
      <c r="F39" s="78" t="s">
        <v>100</v>
      </c>
      <c r="G39" s="78">
        <f t="shared" si="0"/>
        <v>1.5</v>
      </c>
      <c r="H39" s="78">
        <f t="shared" si="1"/>
        <v>3.7</v>
      </c>
      <c r="I39" s="78">
        <f t="shared" si="2"/>
        <v>1.9</v>
      </c>
      <c r="J39" s="78">
        <v>1</v>
      </c>
      <c r="K39" s="78">
        <v>1.2</v>
      </c>
      <c r="L39" s="78">
        <v>0.8</v>
      </c>
      <c r="M39" s="83">
        <f t="shared" si="3"/>
        <v>2.48666666666667</v>
      </c>
      <c r="N39" s="84">
        <f t="shared" si="4"/>
        <v>7.46</v>
      </c>
      <c r="O39" s="85"/>
      <c r="Q39" s="87">
        <f t="shared" si="5"/>
        <v>361.76</v>
      </c>
      <c r="R39" s="88">
        <v>0.08</v>
      </c>
      <c r="S39" s="88">
        <v>0.25</v>
      </c>
      <c r="T39" s="88">
        <f t="shared" si="6"/>
        <v>7.2352</v>
      </c>
      <c r="U39" s="88">
        <f t="shared" si="7"/>
        <v>1.44704</v>
      </c>
      <c r="V39" s="88">
        <f t="shared" si="8"/>
        <v>4.34112</v>
      </c>
      <c r="W39" s="88">
        <f t="shared" si="9"/>
        <v>1.44704</v>
      </c>
    </row>
    <row r="40" s="64" customFormat="1" ht="27" spans="1:23">
      <c r="A40" s="78"/>
      <c r="B40" s="78"/>
      <c r="C40" s="78"/>
      <c r="D40" s="78"/>
      <c r="E40" s="78" t="s">
        <v>101</v>
      </c>
      <c r="F40" s="78" t="s">
        <v>102</v>
      </c>
      <c r="G40" s="78">
        <f t="shared" si="0"/>
        <v>1.8</v>
      </c>
      <c r="H40" s="78">
        <f t="shared" si="1"/>
        <v>4.4</v>
      </c>
      <c r="I40" s="78">
        <f t="shared" si="2"/>
        <v>2.2</v>
      </c>
      <c r="J40" s="78">
        <v>1</v>
      </c>
      <c r="K40" s="78">
        <v>1.2</v>
      </c>
      <c r="L40" s="78">
        <v>0.8</v>
      </c>
      <c r="M40" s="83">
        <f t="shared" si="3"/>
        <v>2.94666666666667</v>
      </c>
      <c r="N40" s="84">
        <f t="shared" si="4"/>
        <v>8.84</v>
      </c>
      <c r="O40" s="85"/>
      <c r="Q40" s="87">
        <f t="shared" si="5"/>
        <v>361.76</v>
      </c>
      <c r="R40" s="88">
        <v>0.08</v>
      </c>
      <c r="S40" s="88">
        <v>0.3</v>
      </c>
      <c r="T40" s="88">
        <f t="shared" si="6"/>
        <v>8.68224</v>
      </c>
      <c r="U40" s="88">
        <f t="shared" si="7"/>
        <v>1.736448</v>
      </c>
      <c r="V40" s="88">
        <f t="shared" si="8"/>
        <v>5.209344</v>
      </c>
      <c r="W40" s="88">
        <f t="shared" si="9"/>
        <v>1.736448</v>
      </c>
    </row>
    <row r="41" s="64" customFormat="1" ht="27" spans="1:23">
      <c r="A41" s="78"/>
      <c r="B41" s="78"/>
      <c r="C41" s="78"/>
      <c r="D41" s="78"/>
      <c r="E41" s="78" t="s">
        <v>103</v>
      </c>
      <c r="F41" s="78" t="s">
        <v>104</v>
      </c>
      <c r="G41" s="78">
        <f t="shared" si="0"/>
        <v>1.5</v>
      </c>
      <c r="H41" s="78">
        <f t="shared" si="1"/>
        <v>3.7</v>
      </c>
      <c r="I41" s="78">
        <f t="shared" si="2"/>
        <v>1.9</v>
      </c>
      <c r="J41" s="78">
        <v>1</v>
      </c>
      <c r="K41" s="78">
        <v>1.2</v>
      </c>
      <c r="L41" s="78">
        <v>0.8</v>
      </c>
      <c r="M41" s="83">
        <f t="shared" si="3"/>
        <v>2.48666666666667</v>
      </c>
      <c r="N41" s="84">
        <f t="shared" si="4"/>
        <v>7.46</v>
      </c>
      <c r="O41" s="85"/>
      <c r="Q41" s="87">
        <f t="shared" si="5"/>
        <v>361.76</v>
      </c>
      <c r="R41" s="88">
        <v>0.08</v>
      </c>
      <c r="S41" s="88">
        <v>0.25</v>
      </c>
      <c r="T41" s="88">
        <f t="shared" si="6"/>
        <v>7.2352</v>
      </c>
      <c r="U41" s="88">
        <f t="shared" si="7"/>
        <v>1.44704</v>
      </c>
      <c r="V41" s="88">
        <f t="shared" si="8"/>
        <v>4.34112</v>
      </c>
      <c r="W41" s="88">
        <f t="shared" si="9"/>
        <v>1.44704</v>
      </c>
    </row>
    <row r="42" ht="27" spans="1:23">
      <c r="A42" s="78"/>
      <c r="B42" s="78"/>
      <c r="C42" s="78"/>
      <c r="D42" s="78" t="s">
        <v>105</v>
      </c>
      <c r="E42" s="78" t="s">
        <v>20</v>
      </c>
      <c r="F42" s="78" t="s">
        <v>106</v>
      </c>
      <c r="G42" s="78">
        <f t="shared" si="0"/>
        <v>1.5</v>
      </c>
      <c r="H42" s="78">
        <f t="shared" si="1"/>
        <v>3.7</v>
      </c>
      <c r="I42" s="78">
        <f t="shared" si="2"/>
        <v>1.9</v>
      </c>
      <c r="J42" s="78">
        <v>1</v>
      </c>
      <c r="K42" s="78">
        <v>1.2</v>
      </c>
      <c r="L42" s="78">
        <v>0.8</v>
      </c>
      <c r="M42" s="83">
        <f t="shared" si="3"/>
        <v>2.48666666666667</v>
      </c>
      <c r="N42" s="84">
        <f t="shared" si="4"/>
        <v>7.46</v>
      </c>
      <c r="O42" s="85"/>
      <c r="Q42" s="87">
        <f t="shared" si="5"/>
        <v>361.76</v>
      </c>
      <c r="R42" s="87">
        <v>0.02</v>
      </c>
      <c r="S42" s="87">
        <v>1</v>
      </c>
      <c r="T42" s="87">
        <f t="shared" si="6"/>
        <v>7.2352</v>
      </c>
      <c r="U42" s="87">
        <f t="shared" si="7"/>
        <v>1.44704</v>
      </c>
      <c r="V42" s="87">
        <f t="shared" si="8"/>
        <v>4.34112</v>
      </c>
      <c r="W42" s="87">
        <f t="shared" si="9"/>
        <v>1.44704</v>
      </c>
    </row>
    <row r="43" s="64" customFormat="1" ht="40.5" spans="1:23">
      <c r="A43" s="78"/>
      <c r="B43" s="78"/>
      <c r="C43" s="78"/>
      <c r="D43" s="78" t="s">
        <v>107</v>
      </c>
      <c r="E43" s="78" t="s">
        <v>20</v>
      </c>
      <c r="F43" s="78" t="s">
        <v>108</v>
      </c>
      <c r="G43" s="78">
        <f t="shared" si="0"/>
        <v>1.7</v>
      </c>
      <c r="H43" s="78">
        <f t="shared" si="1"/>
        <v>4.2</v>
      </c>
      <c r="I43" s="78">
        <f t="shared" si="2"/>
        <v>2.1</v>
      </c>
      <c r="J43" s="78">
        <v>1</v>
      </c>
      <c r="K43" s="78">
        <v>1.2</v>
      </c>
      <c r="L43" s="78">
        <v>0.8</v>
      </c>
      <c r="M43" s="83">
        <f t="shared" si="3"/>
        <v>2.80666666666667</v>
      </c>
      <c r="N43" s="84">
        <f t="shared" si="4"/>
        <v>8.42</v>
      </c>
      <c r="O43" s="85"/>
      <c r="Q43" s="87">
        <f t="shared" si="5"/>
        <v>361.76</v>
      </c>
      <c r="R43" s="88">
        <v>0.023</v>
      </c>
      <c r="S43" s="88">
        <v>1</v>
      </c>
      <c r="T43" s="88">
        <f t="shared" si="6"/>
        <v>8.32048</v>
      </c>
      <c r="U43" s="88">
        <f t="shared" si="7"/>
        <v>1.664096</v>
      </c>
      <c r="V43" s="88">
        <f t="shared" si="8"/>
        <v>4.992288</v>
      </c>
      <c r="W43" s="88">
        <f t="shared" si="9"/>
        <v>1.664096</v>
      </c>
    </row>
    <row r="44" ht="27" spans="1:23">
      <c r="A44" s="78"/>
      <c r="B44" s="78"/>
      <c r="C44" s="78"/>
      <c r="D44" s="78" t="s">
        <v>109</v>
      </c>
      <c r="E44" s="78" t="s">
        <v>109</v>
      </c>
      <c r="F44" s="78" t="s">
        <v>110</v>
      </c>
      <c r="G44" s="78">
        <f t="shared" si="0"/>
        <v>1.4</v>
      </c>
      <c r="H44" s="78">
        <f t="shared" si="1"/>
        <v>3.5</v>
      </c>
      <c r="I44" s="78">
        <f t="shared" si="2"/>
        <v>1.8</v>
      </c>
      <c r="J44" s="78">
        <v>1</v>
      </c>
      <c r="K44" s="78">
        <v>1.2</v>
      </c>
      <c r="L44" s="78">
        <v>0.8</v>
      </c>
      <c r="M44" s="83">
        <f t="shared" si="3"/>
        <v>2.34666666666667</v>
      </c>
      <c r="N44" s="84">
        <f t="shared" si="4"/>
        <v>7.04</v>
      </c>
      <c r="O44" s="85"/>
      <c r="Q44" s="87">
        <f t="shared" si="5"/>
        <v>361.76</v>
      </c>
      <c r="R44" s="87">
        <v>0.042</v>
      </c>
      <c r="S44" s="87">
        <v>0.45</v>
      </c>
      <c r="T44" s="87">
        <f t="shared" si="6"/>
        <v>6.837264</v>
      </c>
      <c r="U44" s="87">
        <f t="shared" si="7"/>
        <v>1.3674528</v>
      </c>
      <c r="V44" s="87">
        <f t="shared" si="8"/>
        <v>4.1023584</v>
      </c>
      <c r="W44" s="87">
        <f t="shared" si="9"/>
        <v>1.3674528</v>
      </c>
    </row>
    <row r="45" ht="27" spans="1:23">
      <c r="A45" s="78"/>
      <c r="B45" s="78"/>
      <c r="C45" s="78"/>
      <c r="D45" s="78"/>
      <c r="E45" s="78" t="s">
        <v>111</v>
      </c>
      <c r="F45" s="78" t="s">
        <v>112</v>
      </c>
      <c r="G45" s="78">
        <f t="shared" si="0"/>
        <v>1.7</v>
      </c>
      <c r="H45" s="78">
        <f t="shared" si="1"/>
        <v>4.2</v>
      </c>
      <c r="I45" s="78">
        <f t="shared" si="2"/>
        <v>2.1</v>
      </c>
      <c r="J45" s="78">
        <v>1</v>
      </c>
      <c r="K45" s="78">
        <v>1.2</v>
      </c>
      <c r="L45" s="78">
        <v>0.8</v>
      </c>
      <c r="M45" s="83">
        <f t="shared" si="3"/>
        <v>2.80666666666667</v>
      </c>
      <c r="N45" s="84">
        <f t="shared" si="4"/>
        <v>8.42</v>
      </c>
      <c r="O45" s="85"/>
      <c r="Q45" s="87">
        <f t="shared" si="5"/>
        <v>361.76</v>
      </c>
      <c r="R45" s="87">
        <v>0.042</v>
      </c>
      <c r="S45" s="87">
        <v>0.55</v>
      </c>
      <c r="T45" s="87">
        <f t="shared" si="6"/>
        <v>8.356656</v>
      </c>
      <c r="U45" s="87">
        <f t="shared" si="7"/>
        <v>1.6713312</v>
      </c>
      <c r="V45" s="87">
        <f t="shared" si="8"/>
        <v>5.0139936</v>
      </c>
      <c r="W45" s="87">
        <f t="shared" si="9"/>
        <v>1.6713312</v>
      </c>
    </row>
    <row r="46" s="64" customFormat="1" ht="27" spans="1:23">
      <c r="A46" s="78"/>
      <c r="B46" s="78"/>
      <c r="C46" s="78"/>
      <c r="D46" s="78" t="s">
        <v>113</v>
      </c>
      <c r="E46" s="78" t="s">
        <v>20</v>
      </c>
      <c r="F46" s="78" t="s">
        <v>114</v>
      </c>
      <c r="G46" s="78">
        <f t="shared" si="0"/>
        <v>1.5</v>
      </c>
      <c r="H46" s="78">
        <f t="shared" si="1"/>
        <v>3.7</v>
      </c>
      <c r="I46" s="78">
        <f t="shared" si="2"/>
        <v>1.9</v>
      </c>
      <c r="J46" s="78">
        <v>1</v>
      </c>
      <c r="K46" s="78">
        <v>1.2</v>
      </c>
      <c r="L46" s="78">
        <v>0.8</v>
      </c>
      <c r="M46" s="83">
        <f t="shared" si="3"/>
        <v>2.48666666666667</v>
      </c>
      <c r="N46" s="84">
        <f t="shared" si="4"/>
        <v>7.46</v>
      </c>
      <c r="O46" s="85"/>
      <c r="Q46" s="87">
        <f t="shared" si="5"/>
        <v>361.76</v>
      </c>
      <c r="R46" s="88">
        <v>0.02</v>
      </c>
      <c r="S46" s="88">
        <v>1</v>
      </c>
      <c r="T46" s="88">
        <f t="shared" si="6"/>
        <v>7.2352</v>
      </c>
      <c r="U46" s="88">
        <f t="shared" si="7"/>
        <v>1.44704</v>
      </c>
      <c r="V46" s="88">
        <f t="shared" si="8"/>
        <v>4.34112</v>
      </c>
      <c r="W46" s="88">
        <f t="shared" si="9"/>
        <v>1.44704</v>
      </c>
    </row>
    <row r="47" ht="27" spans="1:23">
      <c r="A47" s="78"/>
      <c r="B47" s="78"/>
      <c r="C47" s="78"/>
      <c r="D47" s="78" t="s">
        <v>115</v>
      </c>
      <c r="E47" s="78" t="s">
        <v>20</v>
      </c>
      <c r="F47" s="78" t="s">
        <v>116</v>
      </c>
      <c r="G47" s="78">
        <f t="shared" si="0"/>
        <v>1.1</v>
      </c>
      <c r="H47" s="78">
        <f t="shared" si="1"/>
        <v>2.8</v>
      </c>
      <c r="I47" s="78">
        <f t="shared" si="2"/>
        <v>1.4</v>
      </c>
      <c r="J47" s="78">
        <v>1</v>
      </c>
      <c r="K47" s="78">
        <v>1.2</v>
      </c>
      <c r="L47" s="78">
        <v>0.8</v>
      </c>
      <c r="M47" s="83">
        <f t="shared" si="3"/>
        <v>1.86</v>
      </c>
      <c r="N47" s="84">
        <f t="shared" si="4"/>
        <v>5.58</v>
      </c>
      <c r="O47" s="85"/>
      <c r="Q47" s="87">
        <f t="shared" si="5"/>
        <v>361.76</v>
      </c>
      <c r="R47" s="87">
        <v>0.015</v>
      </c>
      <c r="S47" s="87">
        <v>1</v>
      </c>
      <c r="T47" s="87">
        <f t="shared" si="6"/>
        <v>5.4264</v>
      </c>
      <c r="U47" s="87">
        <f t="shared" si="7"/>
        <v>1.08528</v>
      </c>
      <c r="V47" s="87">
        <f t="shared" si="8"/>
        <v>3.25584</v>
      </c>
      <c r="W47" s="87">
        <f t="shared" si="9"/>
        <v>1.08528</v>
      </c>
    </row>
    <row r="48" s="64" customFormat="1" ht="27" spans="1:23">
      <c r="A48" s="78"/>
      <c r="B48" s="78"/>
      <c r="C48" s="78" t="s">
        <v>117</v>
      </c>
      <c r="D48" s="78" t="s">
        <v>118</v>
      </c>
      <c r="E48" s="78" t="s">
        <v>20</v>
      </c>
      <c r="F48" s="78" t="s">
        <v>119</v>
      </c>
      <c r="G48" s="78">
        <f t="shared" si="0"/>
        <v>4.8</v>
      </c>
      <c r="H48" s="78">
        <f t="shared" si="1"/>
        <v>11.8</v>
      </c>
      <c r="I48" s="78">
        <f t="shared" si="2"/>
        <v>5.9</v>
      </c>
      <c r="J48" s="78">
        <v>1</v>
      </c>
      <c r="K48" s="78">
        <v>1.2</v>
      </c>
      <c r="L48" s="78">
        <v>0.8</v>
      </c>
      <c r="M48" s="83">
        <f t="shared" si="3"/>
        <v>7.89333333333333</v>
      </c>
      <c r="N48" s="84">
        <f t="shared" si="4"/>
        <v>23.68</v>
      </c>
      <c r="O48" s="85"/>
      <c r="Q48" s="87">
        <f t="shared" si="5"/>
        <v>361.76</v>
      </c>
      <c r="R48" s="88">
        <v>0.065</v>
      </c>
      <c r="S48" s="88">
        <v>1</v>
      </c>
      <c r="T48" s="88">
        <f t="shared" si="6"/>
        <v>23.5144</v>
      </c>
      <c r="U48" s="88">
        <f t="shared" si="7"/>
        <v>4.70288</v>
      </c>
      <c r="V48" s="88">
        <f t="shared" si="8"/>
        <v>14.10864</v>
      </c>
      <c r="W48" s="88">
        <f t="shared" si="9"/>
        <v>4.70288</v>
      </c>
    </row>
    <row r="49" ht="27" spans="1:23">
      <c r="A49" s="78"/>
      <c r="B49" s="78"/>
      <c r="C49" s="78" t="s">
        <v>120</v>
      </c>
      <c r="D49" s="78" t="s">
        <v>121</v>
      </c>
      <c r="E49" s="78" t="s">
        <v>20</v>
      </c>
      <c r="F49" s="78" t="s">
        <v>122</v>
      </c>
      <c r="G49" s="78">
        <f t="shared" si="0"/>
        <v>4.8</v>
      </c>
      <c r="H49" s="78">
        <f t="shared" si="1"/>
        <v>11.8</v>
      </c>
      <c r="I49" s="78">
        <f t="shared" si="2"/>
        <v>5.9</v>
      </c>
      <c r="J49" s="78">
        <v>1</v>
      </c>
      <c r="K49" s="78">
        <v>1.2</v>
      </c>
      <c r="L49" s="78">
        <v>0.8</v>
      </c>
      <c r="M49" s="83">
        <f t="shared" si="3"/>
        <v>7.89333333333333</v>
      </c>
      <c r="N49" s="84">
        <f t="shared" si="4"/>
        <v>23.68</v>
      </c>
      <c r="O49" s="85"/>
      <c r="Q49" s="87">
        <f t="shared" si="5"/>
        <v>361.76</v>
      </c>
      <c r="R49" s="87">
        <v>0.065</v>
      </c>
      <c r="S49" s="87">
        <v>1</v>
      </c>
      <c r="T49" s="87">
        <f t="shared" si="6"/>
        <v>23.5144</v>
      </c>
      <c r="U49" s="87">
        <f t="shared" si="7"/>
        <v>4.70288</v>
      </c>
      <c r="V49" s="87">
        <f t="shared" si="8"/>
        <v>14.10864</v>
      </c>
      <c r="W49" s="87">
        <f t="shared" si="9"/>
        <v>4.70288</v>
      </c>
    </row>
    <row r="50" s="65" customFormat="1" spans="1:18">
      <c r="A50" s="78"/>
      <c r="B50" s="75" t="s">
        <v>123</v>
      </c>
      <c r="C50" s="75"/>
      <c r="D50" s="75"/>
      <c r="E50" s="75"/>
      <c r="F50" s="75"/>
      <c r="G50" s="75"/>
      <c r="H50" s="75"/>
      <c r="I50" s="75"/>
      <c r="J50" s="75"/>
      <c r="K50" s="75"/>
      <c r="L50" s="75"/>
      <c r="M50" s="80">
        <f t="shared" si="3"/>
        <v>123.28</v>
      </c>
      <c r="N50" s="81">
        <f>SUM(N3:N49)</f>
        <v>369.84</v>
      </c>
      <c r="O50" s="86"/>
      <c r="R50" s="65">
        <f>SUM(R3,R4,R7,R11,R15,R19,R23,R24,R26,R30,R31,R32,R33,R36,R37,R38,R42,R43,R44,R46,R47,R48,R49)</f>
        <v>1</v>
      </c>
    </row>
    <row r="51" s="64" customFormat="1" ht="54" spans="1:23">
      <c r="A51" s="78">
        <v>2</v>
      </c>
      <c r="B51" s="78" t="s">
        <v>124</v>
      </c>
      <c r="C51" s="79" t="s">
        <v>18</v>
      </c>
      <c r="D51" s="78" t="s">
        <v>125</v>
      </c>
      <c r="E51" s="78" t="s">
        <v>126</v>
      </c>
      <c r="F51" s="78" t="s">
        <v>127</v>
      </c>
      <c r="G51" s="78">
        <f t="shared" ref="G51:G93" si="14">CEILING(U51/J51,0.1)</f>
        <v>1.4</v>
      </c>
      <c r="H51" s="78">
        <f t="shared" ref="H51:H93" si="15">CEILING(V51/K51,0.1)</f>
        <v>3.3</v>
      </c>
      <c r="I51" s="78">
        <f t="shared" ref="I51:I93" si="16">CEILING(W51/L51,0.1)</f>
        <v>1.7</v>
      </c>
      <c r="J51" s="78">
        <v>1</v>
      </c>
      <c r="K51" s="78">
        <v>1.2</v>
      </c>
      <c r="L51" s="78">
        <v>0.8</v>
      </c>
      <c r="M51" s="83">
        <f t="shared" si="3"/>
        <v>2.24</v>
      </c>
      <c r="N51" s="84">
        <f>SUM(G51*J51+H51*K51+I51*L51)</f>
        <v>6.72</v>
      </c>
      <c r="O51" s="85"/>
      <c r="Q51" s="88">
        <f>95*1.37</f>
        <v>130.15</v>
      </c>
      <c r="R51" s="88">
        <v>0.46</v>
      </c>
      <c r="S51" s="88">
        <v>0.11</v>
      </c>
      <c r="T51" s="88">
        <f t="shared" ref="T51:T93" si="17">Q51*R51*S51</f>
        <v>6.58559</v>
      </c>
      <c r="U51" s="88">
        <f t="shared" ref="U51:U93" si="18">T51*0.2</f>
        <v>1.317118</v>
      </c>
      <c r="V51" s="88">
        <f t="shared" ref="V51:V93" si="19">T51*0.6</f>
        <v>3.951354</v>
      </c>
      <c r="W51" s="88">
        <f t="shared" ref="W51:W93" si="20">T51*0.2</f>
        <v>1.317118</v>
      </c>
    </row>
    <row r="52" s="64" customFormat="1" ht="40.5" spans="1:23">
      <c r="A52" s="78"/>
      <c r="B52" s="78"/>
      <c r="C52" s="79"/>
      <c r="D52" s="78"/>
      <c r="E52" s="78" t="s">
        <v>128</v>
      </c>
      <c r="F52" s="78" t="s">
        <v>129</v>
      </c>
      <c r="G52" s="78">
        <f t="shared" si="14"/>
        <v>0.5</v>
      </c>
      <c r="H52" s="78">
        <f t="shared" si="15"/>
        <v>1.2</v>
      </c>
      <c r="I52" s="78">
        <f t="shared" si="16"/>
        <v>0.6</v>
      </c>
      <c r="J52" s="78">
        <v>1</v>
      </c>
      <c r="K52" s="78">
        <v>1.2</v>
      </c>
      <c r="L52" s="78">
        <v>0.8</v>
      </c>
      <c r="M52" s="83">
        <f t="shared" si="3"/>
        <v>0.806666666666667</v>
      </c>
      <c r="N52" s="84">
        <f t="shared" ref="N52:N93" si="21">SUM(G52*J52+H52*K52+I52*L52)</f>
        <v>2.42</v>
      </c>
      <c r="O52" s="85"/>
      <c r="Q52" s="88">
        <f t="shared" ref="Q52:Q93" si="22">95*1.37</f>
        <v>130.15</v>
      </c>
      <c r="R52" s="88">
        <v>0.46</v>
      </c>
      <c r="S52" s="88">
        <v>0.037</v>
      </c>
      <c r="T52" s="88">
        <f t="shared" si="17"/>
        <v>2.215153</v>
      </c>
      <c r="U52" s="88">
        <f t="shared" si="18"/>
        <v>0.4430306</v>
      </c>
      <c r="V52" s="88">
        <f t="shared" si="19"/>
        <v>1.3290918</v>
      </c>
      <c r="W52" s="88">
        <f t="shared" si="20"/>
        <v>0.4430306</v>
      </c>
    </row>
    <row r="53" s="64" customFormat="1" ht="40.5" spans="1:23">
      <c r="A53" s="78"/>
      <c r="B53" s="78"/>
      <c r="C53" s="79"/>
      <c r="D53" s="78"/>
      <c r="E53" s="78" t="s">
        <v>130</v>
      </c>
      <c r="F53" s="78" t="s">
        <v>131</v>
      </c>
      <c r="G53" s="78">
        <f t="shared" si="14"/>
        <v>0.5</v>
      </c>
      <c r="H53" s="78">
        <f t="shared" si="15"/>
        <v>1.2</v>
      </c>
      <c r="I53" s="78">
        <f t="shared" si="16"/>
        <v>0.6</v>
      </c>
      <c r="J53" s="78">
        <v>1</v>
      </c>
      <c r="K53" s="78">
        <v>1.2</v>
      </c>
      <c r="L53" s="78">
        <v>0.8</v>
      </c>
      <c r="M53" s="83">
        <f t="shared" si="3"/>
        <v>0.806666666666667</v>
      </c>
      <c r="N53" s="84">
        <f t="shared" si="21"/>
        <v>2.42</v>
      </c>
      <c r="O53" s="85"/>
      <c r="Q53" s="88">
        <f t="shared" si="22"/>
        <v>130.15</v>
      </c>
      <c r="R53" s="88">
        <v>0.46</v>
      </c>
      <c r="S53" s="88">
        <v>0.04</v>
      </c>
      <c r="T53" s="88">
        <f t="shared" si="17"/>
        <v>2.39476</v>
      </c>
      <c r="U53" s="88">
        <f t="shared" si="18"/>
        <v>0.478952</v>
      </c>
      <c r="V53" s="88">
        <f t="shared" si="19"/>
        <v>1.436856</v>
      </c>
      <c r="W53" s="88">
        <f t="shared" si="20"/>
        <v>0.478952</v>
      </c>
    </row>
    <row r="54" s="64" customFormat="1" spans="1:23">
      <c r="A54" s="78"/>
      <c r="B54" s="78"/>
      <c r="C54" s="79"/>
      <c r="D54" s="78"/>
      <c r="E54" s="78" t="s">
        <v>132</v>
      </c>
      <c r="F54" s="78" t="s">
        <v>133</v>
      </c>
      <c r="G54" s="78">
        <f t="shared" si="14"/>
        <v>0.6</v>
      </c>
      <c r="H54" s="78">
        <f t="shared" si="15"/>
        <v>1.3</v>
      </c>
      <c r="I54" s="78">
        <f t="shared" si="16"/>
        <v>0.7</v>
      </c>
      <c r="J54" s="78">
        <v>1</v>
      </c>
      <c r="K54" s="78">
        <v>1.2</v>
      </c>
      <c r="L54" s="78">
        <v>0.8</v>
      </c>
      <c r="M54" s="83">
        <f t="shared" si="3"/>
        <v>0.906666666666667</v>
      </c>
      <c r="N54" s="84">
        <f t="shared" si="21"/>
        <v>2.72</v>
      </c>
      <c r="O54" s="85"/>
      <c r="Q54" s="88">
        <f t="shared" si="22"/>
        <v>130.15</v>
      </c>
      <c r="R54" s="88">
        <v>0.46</v>
      </c>
      <c r="S54" s="88">
        <v>0.042</v>
      </c>
      <c r="T54" s="88">
        <f t="shared" si="17"/>
        <v>2.514498</v>
      </c>
      <c r="U54" s="88">
        <f t="shared" si="18"/>
        <v>0.5028996</v>
      </c>
      <c r="V54" s="88">
        <f t="shared" si="19"/>
        <v>1.5086988</v>
      </c>
      <c r="W54" s="88">
        <f t="shared" si="20"/>
        <v>0.5028996</v>
      </c>
    </row>
    <row r="55" s="64" customFormat="1" ht="40.5" spans="1:23">
      <c r="A55" s="78"/>
      <c r="B55" s="78"/>
      <c r="C55" s="79"/>
      <c r="D55" s="78"/>
      <c r="E55" s="78" t="s">
        <v>134</v>
      </c>
      <c r="F55" s="78" t="s">
        <v>135</v>
      </c>
      <c r="G55" s="78">
        <f t="shared" si="14"/>
        <v>0.6</v>
      </c>
      <c r="H55" s="78">
        <f t="shared" si="15"/>
        <v>1.4</v>
      </c>
      <c r="I55" s="78">
        <f t="shared" si="16"/>
        <v>0.7</v>
      </c>
      <c r="J55" s="78">
        <v>1</v>
      </c>
      <c r="K55" s="78">
        <v>1.2</v>
      </c>
      <c r="L55" s="78">
        <v>0.8</v>
      </c>
      <c r="M55" s="83">
        <f t="shared" si="3"/>
        <v>0.946666666666667</v>
      </c>
      <c r="N55" s="84">
        <f t="shared" si="21"/>
        <v>2.84</v>
      </c>
      <c r="O55" s="85"/>
      <c r="Q55" s="88">
        <f t="shared" si="22"/>
        <v>130.15</v>
      </c>
      <c r="R55" s="88">
        <v>0.46</v>
      </c>
      <c r="S55" s="88">
        <v>0.044</v>
      </c>
      <c r="T55" s="88">
        <f t="shared" si="17"/>
        <v>2.634236</v>
      </c>
      <c r="U55" s="88">
        <f t="shared" si="18"/>
        <v>0.5268472</v>
      </c>
      <c r="V55" s="88">
        <f t="shared" si="19"/>
        <v>1.5805416</v>
      </c>
      <c r="W55" s="88">
        <f t="shared" si="20"/>
        <v>0.5268472</v>
      </c>
    </row>
    <row r="56" s="64" customFormat="1" spans="1:23">
      <c r="A56" s="78"/>
      <c r="B56" s="78"/>
      <c r="C56" s="79"/>
      <c r="D56" s="78"/>
      <c r="E56" s="78" t="s">
        <v>136</v>
      </c>
      <c r="F56" s="78" t="s">
        <v>137</v>
      </c>
      <c r="G56" s="78">
        <f t="shared" si="14"/>
        <v>0.5</v>
      </c>
      <c r="H56" s="78">
        <f t="shared" si="15"/>
        <v>1.2</v>
      </c>
      <c r="I56" s="78">
        <f t="shared" si="16"/>
        <v>0.6</v>
      </c>
      <c r="J56" s="78">
        <v>1</v>
      </c>
      <c r="K56" s="78">
        <v>1.2</v>
      </c>
      <c r="L56" s="78">
        <v>0.8</v>
      </c>
      <c r="M56" s="83">
        <f t="shared" si="3"/>
        <v>0.806666666666667</v>
      </c>
      <c r="N56" s="84">
        <f t="shared" si="21"/>
        <v>2.42</v>
      </c>
      <c r="O56" s="85"/>
      <c r="Q56" s="88">
        <f t="shared" si="22"/>
        <v>130.15</v>
      </c>
      <c r="R56" s="88">
        <v>0.46</v>
      </c>
      <c r="S56" s="88">
        <v>0.039</v>
      </c>
      <c r="T56" s="88">
        <f t="shared" si="17"/>
        <v>2.334891</v>
      </c>
      <c r="U56" s="88">
        <f t="shared" si="18"/>
        <v>0.4669782</v>
      </c>
      <c r="V56" s="88">
        <f t="shared" si="19"/>
        <v>1.4009346</v>
      </c>
      <c r="W56" s="88">
        <f t="shared" si="20"/>
        <v>0.4669782</v>
      </c>
    </row>
    <row r="57" s="64" customFormat="1" ht="27" spans="1:23">
      <c r="A57" s="78"/>
      <c r="B57" s="78"/>
      <c r="C57" s="79"/>
      <c r="D57" s="78"/>
      <c r="E57" s="78" t="s">
        <v>138</v>
      </c>
      <c r="F57" s="78" t="s">
        <v>139</v>
      </c>
      <c r="G57" s="78">
        <f t="shared" si="14"/>
        <v>0.5</v>
      </c>
      <c r="H57" s="78">
        <f t="shared" si="15"/>
        <v>1.3</v>
      </c>
      <c r="I57" s="78">
        <f t="shared" si="16"/>
        <v>0.7</v>
      </c>
      <c r="J57" s="78">
        <v>1</v>
      </c>
      <c r="K57" s="78">
        <v>1.2</v>
      </c>
      <c r="L57" s="78">
        <v>0.8</v>
      </c>
      <c r="M57" s="83">
        <f t="shared" si="3"/>
        <v>0.873333333333334</v>
      </c>
      <c r="N57" s="84">
        <f t="shared" si="21"/>
        <v>2.62</v>
      </c>
      <c r="O57" s="85"/>
      <c r="Q57" s="88">
        <f t="shared" si="22"/>
        <v>130.15</v>
      </c>
      <c r="R57" s="88">
        <v>0.46</v>
      </c>
      <c r="S57" s="88">
        <v>0.041</v>
      </c>
      <c r="T57" s="88">
        <f t="shared" si="17"/>
        <v>2.454629</v>
      </c>
      <c r="U57" s="88">
        <f t="shared" si="18"/>
        <v>0.4909258</v>
      </c>
      <c r="V57" s="88">
        <f t="shared" si="19"/>
        <v>1.4727774</v>
      </c>
      <c r="W57" s="88">
        <f t="shared" si="20"/>
        <v>0.4909258</v>
      </c>
    </row>
    <row r="58" s="64" customFormat="1" ht="27" spans="1:23">
      <c r="A58" s="78"/>
      <c r="B58" s="78"/>
      <c r="C58" s="79"/>
      <c r="D58" s="78"/>
      <c r="E58" s="78" t="s">
        <v>140</v>
      </c>
      <c r="F58" s="78" t="s">
        <v>141</v>
      </c>
      <c r="G58" s="78">
        <f t="shared" si="14"/>
        <v>0.5</v>
      </c>
      <c r="H58" s="78">
        <f t="shared" si="15"/>
        <v>1.2</v>
      </c>
      <c r="I58" s="78">
        <f t="shared" si="16"/>
        <v>0.6</v>
      </c>
      <c r="J58" s="78">
        <v>1</v>
      </c>
      <c r="K58" s="78">
        <v>1.2</v>
      </c>
      <c r="L58" s="78">
        <v>0.8</v>
      </c>
      <c r="M58" s="83">
        <f t="shared" si="3"/>
        <v>0.806666666666667</v>
      </c>
      <c r="N58" s="84">
        <f t="shared" si="21"/>
        <v>2.42</v>
      </c>
      <c r="O58" s="85"/>
      <c r="Q58" s="88">
        <f t="shared" si="22"/>
        <v>130.15</v>
      </c>
      <c r="R58" s="88">
        <v>0.46</v>
      </c>
      <c r="S58" s="88">
        <v>0.04</v>
      </c>
      <c r="T58" s="88">
        <f t="shared" si="17"/>
        <v>2.39476</v>
      </c>
      <c r="U58" s="88">
        <f t="shared" si="18"/>
        <v>0.478952</v>
      </c>
      <c r="V58" s="88">
        <f t="shared" si="19"/>
        <v>1.436856</v>
      </c>
      <c r="W58" s="88">
        <f t="shared" si="20"/>
        <v>0.478952</v>
      </c>
    </row>
    <row r="59" s="64" customFormat="1" ht="40.5" spans="1:23">
      <c r="A59" s="78"/>
      <c r="B59" s="78"/>
      <c r="C59" s="79"/>
      <c r="D59" s="78"/>
      <c r="E59" s="78" t="s">
        <v>142</v>
      </c>
      <c r="F59" s="78" t="s">
        <v>143</v>
      </c>
      <c r="G59" s="78">
        <f t="shared" si="14"/>
        <v>0.8</v>
      </c>
      <c r="H59" s="78">
        <f t="shared" si="15"/>
        <v>1.8</v>
      </c>
      <c r="I59" s="78">
        <f t="shared" si="16"/>
        <v>0.9</v>
      </c>
      <c r="J59" s="78">
        <v>1</v>
      </c>
      <c r="K59" s="78">
        <v>1.2</v>
      </c>
      <c r="L59" s="78">
        <v>0.8</v>
      </c>
      <c r="M59" s="83">
        <f t="shared" si="3"/>
        <v>1.22666666666667</v>
      </c>
      <c r="N59" s="84">
        <f t="shared" si="21"/>
        <v>3.68</v>
      </c>
      <c r="O59" s="85"/>
      <c r="Q59" s="88">
        <f t="shared" si="22"/>
        <v>130.15</v>
      </c>
      <c r="R59" s="88">
        <v>0.46</v>
      </c>
      <c r="S59" s="88">
        <v>0.06</v>
      </c>
      <c r="T59" s="88">
        <f t="shared" si="17"/>
        <v>3.59214</v>
      </c>
      <c r="U59" s="88">
        <f t="shared" si="18"/>
        <v>0.718428</v>
      </c>
      <c r="V59" s="88">
        <f t="shared" si="19"/>
        <v>2.155284</v>
      </c>
      <c r="W59" s="88">
        <f t="shared" si="20"/>
        <v>0.718428</v>
      </c>
    </row>
    <row r="60" s="64" customFormat="1" ht="27" spans="1:23">
      <c r="A60" s="78"/>
      <c r="B60" s="78"/>
      <c r="C60" s="79"/>
      <c r="D60" s="78"/>
      <c r="E60" s="78" t="s">
        <v>144</v>
      </c>
      <c r="F60" s="78" t="s">
        <v>145</v>
      </c>
      <c r="G60" s="78">
        <f t="shared" si="14"/>
        <v>0.5</v>
      </c>
      <c r="H60" s="78">
        <f t="shared" si="15"/>
        <v>1.1</v>
      </c>
      <c r="I60" s="78">
        <f t="shared" si="16"/>
        <v>0.6</v>
      </c>
      <c r="J60" s="78">
        <v>1</v>
      </c>
      <c r="K60" s="78">
        <v>1.2</v>
      </c>
      <c r="L60" s="78">
        <v>0.8</v>
      </c>
      <c r="M60" s="83">
        <f t="shared" si="3"/>
        <v>0.766666666666667</v>
      </c>
      <c r="N60" s="84">
        <f t="shared" si="21"/>
        <v>2.3</v>
      </c>
      <c r="O60" s="85"/>
      <c r="Q60" s="88">
        <f t="shared" si="22"/>
        <v>130.15</v>
      </c>
      <c r="R60" s="88">
        <v>0.46</v>
      </c>
      <c r="S60" s="88">
        <v>0.035</v>
      </c>
      <c r="T60" s="88">
        <f t="shared" si="17"/>
        <v>2.095415</v>
      </c>
      <c r="U60" s="88">
        <f t="shared" si="18"/>
        <v>0.419083</v>
      </c>
      <c r="V60" s="88">
        <f t="shared" si="19"/>
        <v>1.257249</v>
      </c>
      <c r="W60" s="88">
        <f t="shared" si="20"/>
        <v>0.419083</v>
      </c>
    </row>
    <row r="61" s="64" customFormat="1" ht="27" spans="1:23">
      <c r="A61" s="78"/>
      <c r="B61" s="78"/>
      <c r="C61" s="79"/>
      <c r="D61" s="78"/>
      <c r="E61" s="78" t="s">
        <v>146</v>
      </c>
      <c r="F61" s="78" t="s">
        <v>147</v>
      </c>
      <c r="G61" s="78">
        <f t="shared" si="14"/>
        <v>0.4</v>
      </c>
      <c r="H61" s="78">
        <f t="shared" si="15"/>
        <v>0.9</v>
      </c>
      <c r="I61" s="78">
        <f t="shared" si="16"/>
        <v>0.5</v>
      </c>
      <c r="J61" s="78">
        <v>1</v>
      </c>
      <c r="K61" s="78">
        <v>1.2</v>
      </c>
      <c r="L61" s="78">
        <v>0.8</v>
      </c>
      <c r="M61" s="83">
        <f t="shared" si="3"/>
        <v>0.626666666666667</v>
      </c>
      <c r="N61" s="84">
        <f t="shared" si="21"/>
        <v>1.88</v>
      </c>
      <c r="O61" s="85"/>
      <c r="Q61" s="88">
        <f t="shared" si="22"/>
        <v>130.15</v>
      </c>
      <c r="R61" s="88">
        <v>0.46</v>
      </c>
      <c r="S61" s="88">
        <v>0.03</v>
      </c>
      <c r="T61" s="88">
        <f t="shared" si="17"/>
        <v>1.79607</v>
      </c>
      <c r="U61" s="88">
        <f t="shared" si="18"/>
        <v>0.359214</v>
      </c>
      <c r="V61" s="88">
        <f t="shared" si="19"/>
        <v>1.077642</v>
      </c>
      <c r="W61" s="88">
        <f t="shared" si="20"/>
        <v>0.359214</v>
      </c>
    </row>
    <row r="62" s="64" customFormat="1" ht="27" spans="1:23">
      <c r="A62" s="78"/>
      <c r="B62" s="78"/>
      <c r="C62" s="79"/>
      <c r="D62" s="78"/>
      <c r="E62" s="78" t="s">
        <v>148</v>
      </c>
      <c r="F62" s="78" t="s">
        <v>149</v>
      </c>
      <c r="G62" s="78">
        <f t="shared" si="14"/>
        <v>0.6</v>
      </c>
      <c r="H62" s="78">
        <f t="shared" si="15"/>
        <v>1.3</v>
      </c>
      <c r="I62" s="78">
        <f t="shared" si="16"/>
        <v>0.7</v>
      </c>
      <c r="J62" s="78">
        <v>1</v>
      </c>
      <c r="K62" s="78">
        <v>1.2</v>
      </c>
      <c r="L62" s="78">
        <v>0.8</v>
      </c>
      <c r="M62" s="83">
        <f t="shared" si="3"/>
        <v>0.906666666666667</v>
      </c>
      <c r="N62" s="84">
        <f t="shared" si="21"/>
        <v>2.72</v>
      </c>
      <c r="O62" s="85"/>
      <c r="Q62" s="88">
        <f t="shared" si="22"/>
        <v>130.15</v>
      </c>
      <c r="R62" s="88">
        <v>0.46</v>
      </c>
      <c r="S62" s="88">
        <v>0.043</v>
      </c>
      <c r="T62" s="88">
        <f t="shared" si="17"/>
        <v>2.574367</v>
      </c>
      <c r="U62" s="88">
        <f t="shared" si="18"/>
        <v>0.5148734</v>
      </c>
      <c r="V62" s="88">
        <f t="shared" si="19"/>
        <v>1.5446202</v>
      </c>
      <c r="W62" s="88">
        <f t="shared" si="20"/>
        <v>0.5148734</v>
      </c>
    </row>
    <row r="63" s="64" customFormat="1" ht="27" spans="1:23">
      <c r="A63" s="78"/>
      <c r="B63" s="78"/>
      <c r="C63" s="79"/>
      <c r="D63" s="78"/>
      <c r="E63" s="78" t="s">
        <v>150</v>
      </c>
      <c r="F63" s="78" t="s">
        <v>151</v>
      </c>
      <c r="G63" s="78">
        <f t="shared" si="14"/>
        <v>0.5</v>
      </c>
      <c r="H63" s="78">
        <f t="shared" si="15"/>
        <v>1.1</v>
      </c>
      <c r="I63" s="78">
        <f t="shared" si="16"/>
        <v>0.6</v>
      </c>
      <c r="J63" s="78">
        <v>1</v>
      </c>
      <c r="K63" s="78">
        <v>1.2</v>
      </c>
      <c r="L63" s="78">
        <v>0.8</v>
      </c>
      <c r="M63" s="83">
        <f t="shared" si="3"/>
        <v>0.766666666666667</v>
      </c>
      <c r="N63" s="84">
        <f t="shared" si="21"/>
        <v>2.3</v>
      </c>
      <c r="O63" s="85"/>
      <c r="Q63" s="88">
        <f t="shared" si="22"/>
        <v>130.15</v>
      </c>
      <c r="R63" s="88">
        <v>0.46</v>
      </c>
      <c r="S63" s="88">
        <v>0.035</v>
      </c>
      <c r="T63" s="88">
        <f t="shared" si="17"/>
        <v>2.095415</v>
      </c>
      <c r="U63" s="88">
        <f t="shared" si="18"/>
        <v>0.419083</v>
      </c>
      <c r="V63" s="88">
        <f t="shared" si="19"/>
        <v>1.257249</v>
      </c>
      <c r="W63" s="88">
        <f t="shared" si="20"/>
        <v>0.419083</v>
      </c>
    </row>
    <row r="64" s="64" customFormat="1" spans="1:23">
      <c r="A64" s="78"/>
      <c r="B64" s="78"/>
      <c r="C64" s="79"/>
      <c r="D64" s="78"/>
      <c r="E64" s="78" t="s">
        <v>152</v>
      </c>
      <c r="F64" s="78" t="s">
        <v>153</v>
      </c>
      <c r="G64" s="78">
        <f t="shared" si="14"/>
        <v>0.6</v>
      </c>
      <c r="H64" s="78">
        <f t="shared" si="15"/>
        <v>1.5</v>
      </c>
      <c r="I64" s="78">
        <f t="shared" si="16"/>
        <v>0.8</v>
      </c>
      <c r="J64" s="78">
        <v>1</v>
      </c>
      <c r="K64" s="78">
        <v>1.2</v>
      </c>
      <c r="L64" s="78">
        <v>0.8</v>
      </c>
      <c r="M64" s="83">
        <f t="shared" si="3"/>
        <v>1.01333333333333</v>
      </c>
      <c r="N64" s="84">
        <f t="shared" si="21"/>
        <v>3.04</v>
      </c>
      <c r="O64" s="85"/>
      <c r="Q64" s="88">
        <f t="shared" si="22"/>
        <v>130.15</v>
      </c>
      <c r="R64" s="88">
        <v>0.46</v>
      </c>
      <c r="S64" s="88">
        <v>0.047</v>
      </c>
      <c r="T64" s="88">
        <f t="shared" si="17"/>
        <v>2.813843</v>
      </c>
      <c r="U64" s="88">
        <f t="shared" si="18"/>
        <v>0.5627686</v>
      </c>
      <c r="V64" s="88">
        <f t="shared" si="19"/>
        <v>1.6883058</v>
      </c>
      <c r="W64" s="88">
        <f t="shared" si="20"/>
        <v>0.5627686</v>
      </c>
    </row>
    <row r="65" s="64" customFormat="1" spans="1:23">
      <c r="A65" s="78"/>
      <c r="B65" s="78"/>
      <c r="C65" s="79"/>
      <c r="D65" s="78"/>
      <c r="E65" s="78" t="s">
        <v>154</v>
      </c>
      <c r="F65" s="78" t="s">
        <v>155</v>
      </c>
      <c r="G65" s="78">
        <f t="shared" si="14"/>
        <v>0.5</v>
      </c>
      <c r="H65" s="78">
        <f t="shared" si="15"/>
        <v>1.2</v>
      </c>
      <c r="I65" s="78">
        <f t="shared" si="16"/>
        <v>0.6</v>
      </c>
      <c r="J65" s="78">
        <v>1</v>
      </c>
      <c r="K65" s="78">
        <v>1.2</v>
      </c>
      <c r="L65" s="78">
        <v>0.8</v>
      </c>
      <c r="M65" s="83">
        <f t="shared" si="3"/>
        <v>0.806666666666667</v>
      </c>
      <c r="N65" s="84">
        <f t="shared" si="21"/>
        <v>2.42</v>
      </c>
      <c r="O65" s="85"/>
      <c r="Q65" s="88">
        <f t="shared" si="22"/>
        <v>130.15</v>
      </c>
      <c r="R65" s="88">
        <v>0.46</v>
      </c>
      <c r="S65" s="88">
        <v>0.039</v>
      </c>
      <c r="T65" s="88">
        <f t="shared" si="17"/>
        <v>2.334891</v>
      </c>
      <c r="U65" s="88">
        <f t="shared" si="18"/>
        <v>0.4669782</v>
      </c>
      <c r="V65" s="88">
        <f t="shared" si="19"/>
        <v>1.4009346</v>
      </c>
      <c r="W65" s="88">
        <f t="shared" si="20"/>
        <v>0.4669782</v>
      </c>
    </row>
    <row r="66" s="64" customFormat="1" ht="27" spans="1:23">
      <c r="A66" s="78"/>
      <c r="B66" s="78"/>
      <c r="C66" s="79"/>
      <c r="D66" s="78"/>
      <c r="E66" s="78" t="s">
        <v>156</v>
      </c>
      <c r="F66" s="78" t="s">
        <v>157</v>
      </c>
      <c r="G66" s="78">
        <f t="shared" si="14"/>
        <v>0.6</v>
      </c>
      <c r="H66" s="78">
        <f t="shared" si="15"/>
        <v>1.5</v>
      </c>
      <c r="I66" s="78">
        <f t="shared" si="16"/>
        <v>0.8</v>
      </c>
      <c r="J66" s="78">
        <v>1</v>
      </c>
      <c r="K66" s="78">
        <v>1.2</v>
      </c>
      <c r="L66" s="78">
        <v>0.8</v>
      </c>
      <c r="M66" s="83">
        <f t="shared" si="3"/>
        <v>1.01333333333333</v>
      </c>
      <c r="N66" s="84">
        <f t="shared" si="21"/>
        <v>3.04</v>
      </c>
      <c r="O66" s="85"/>
      <c r="Q66" s="88">
        <f t="shared" si="22"/>
        <v>130.15</v>
      </c>
      <c r="R66" s="88">
        <v>0.46</v>
      </c>
      <c r="S66" s="88">
        <v>0.049</v>
      </c>
      <c r="T66" s="88">
        <f t="shared" si="17"/>
        <v>2.933581</v>
      </c>
      <c r="U66" s="88">
        <f t="shared" si="18"/>
        <v>0.5867162</v>
      </c>
      <c r="V66" s="88">
        <f t="shared" si="19"/>
        <v>1.7601486</v>
      </c>
      <c r="W66" s="88">
        <f t="shared" si="20"/>
        <v>0.5867162</v>
      </c>
    </row>
    <row r="67" s="64" customFormat="1" ht="27" spans="1:23">
      <c r="A67" s="78"/>
      <c r="B67" s="78"/>
      <c r="C67" s="79"/>
      <c r="D67" s="78"/>
      <c r="E67" s="78" t="s">
        <v>158</v>
      </c>
      <c r="F67" s="78" t="s">
        <v>159</v>
      </c>
      <c r="G67" s="78">
        <f t="shared" si="14"/>
        <v>0.7</v>
      </c>
      <c r="H67" s="78">
        <f t="shared" si="15"/>
        <v>1.7</v>
      </c>
      <c r="I67" s="78">
        <f t="shared" si="16"/>
        <v>0.9</v>
      </c>
      <c r="J67" s="78">
        <v>1</v>
      </c>
      <c r="K67" s="78">
        <v>1.2</v>
      </c>
      <c r="L67" s="78">
        <v>0.8</v>
      </c>
      <c r="M67" s="83">
        <f t="shared" si="3"/>
        <v>1.15333333333333</v>
      </c>
      <c r="N67" s="84">
        <f t="shared" si="21"/>
        <v>3.46</v>
      </c>
      <c r="O67" s="85"/>
      <c r="Q67" s="88">
        <f t="shared" si="22"/>
        <v>130.15</v>
      </c>
      <c r="R67" s="88">
        <v>0.46</v>
      </c>
      <c r="S67" s="88">
        <v>0.056</v>
      </c>
      <c r="T67" s="88">
        <f t="shared" si="17"/>
        <v>3.352664</v>
      </c>
      <c r="U67" s="88">
        <f t="shared" si="18"/>
        <v>0.6705328</v>
      </c>
      <c r="V67" s="88">
        <f t="shared" si="19"/>
        <v>2.0115984</v>
      </c>
      <c r="W67" s="88">
        <f t="shared" si="20"/>
        <v>0.6705328</v>
      </c>
    </row>
    <row r="68" s="64" customFormat="1" ht="27" spans="1:23">
      <c r="A68" s="78"/>
      <c r="B68" s="78"/>
      <c r="C68" s="79"/>
      <c r="D68" s="78"/>
      <c r="E68" s="78" t="s">
        <v>160</v>
      </c>
      <c r="F68" s="78" t="s">
        <v>161</v>
      </c>
      <c r="G68" s="78">
        <f t="shared" si="14"/>
        <v>0.7</v>
      </c>
      <c r="H68" s="78">
        <f t="shared" si="15"/>
        <v>1.6</v>
      </c>
      <c r="I68" s="78">
        <f t="shared" si="16"/>
        <v>0.8</v>
      </c>
      <c r="J68" s="78">
        <v>1</v>
      </c>
      <c r="K68" s="78">
        <v>1.2</v>
      </c>
      <c r="L68" s="78">
        <v>0.8</v>
      </c>
      <c r="M68" s="83">
        <f t="shared" ref="M68:M116" si="23">N68/3</f>
        <v>1.08666666666667</v>
      </c>
      <c r="N68" s="84">
        <f t="shared" si="21"/>
        <v>3.26</v>
      </c>
      <c r="O68" s="85"/>
      <c r="Q68" s="88">
        <f t="shared" si="22"/>
        <v>130.15</v>
      </c>
      <c r="R68" s="88">
        <v>0.46</v>
      </c>
      <c r="S68" s="88">
        <v>0.052</v>
      </c>
      <c r="T68" s="88">
        <f t="shared" si="17"/>
        <v>3.113188</v>
      </c>
      <c r="U68" s="88">
        <f t="shared" si="18"/>
        <v>0.6226376</v>
      </c>
      <c r="V68" s="88">
        <f t="shared" si="19"/>
        <v>1.8679128</v>
      </c>
      <c r="W68" s="88">
        <f t="shared" si="20"/>
        <v>0.6226376</v>
      </c>
    </row>
    <row r="69" s="64" customFormat="1" ht="40.5" spans="1:23">
      <c r="A69" s="78"/>
      <c r="B69" s="78"/>
      <c r="C69" s="79"/>
      <c r="D69" s="78"/>
      <c r="E69" s="78" t="s">
        <v>162</v>
      </c>
      <c r="F69" s="78" t="s">
        <v>163</v>
      </c>
      <c r="G69" s="78">
        <f t="shared" si="14"/>
        <v>0.5</v>
      </c>
      <c r="H69" s="78">
        <f t="shared" si="15"/>
        <v>1.2</v>
      </c>
      <c r="I69" s="78">
        <f t="shared" si="16"/>
        <v>0.6</v>
      </c>
      <c r="J69" s="78">
        <v>1</v>
      </c>
      <c r="K69" s="78">
        <v>1.2</v>
      </c>
      <c r="L69" s="78">
        <v>0.8</v>
      </c>
      <c r="M69" s="83">
        <f t="shared" si="23"/>
        <v>0.806666666666667</v>
      </c>
      <c r="N69" s="84">
        <f t="shared" si="21"/>
        <v>2.42</v>
      </c>
      <c r="O69" s="85"/>
      <c r="Q69" s="88">
        <f t="shared" si="22"/>
        <v>130.15</v>
      </c>
      <c r="R69" s="88">
        <v>0.46</v>
      </c>
      <c r="S69" s="88">
        <v>0.038</v>
      </c>
      <c r="T69" s="88">
        <f t="shared" si="17"/>
        <v>2.275022</v>
      </c>
      <c r="U69" s="88">
        <f t="shared" si="18"/>
        <v>0.4550044</v>
      </c>
      <c r="V69" s="88">
        <f t="shared" si="19"/>
        <v>1.3650132</v>
      </c>
      <c r="W69" s="88">
        <f t="shared" si="20"/>
        <v>0.4550044</v>
      </c>
    </row>
    <row r="70" s="64" customFormat="1" spans="1:23">
      <c r="A70" s="78"/>
      <c r="B70" s="78"/>
      <c r="C70" s="79"/>
      <c r="D70" s="78"/>
      <c r="E70" s="78" t="s">
        <v>164</v>
      </c>
      <c r="F70" s="78" t="s">
        <v>165</v>
      </c>
      <c r="G70" s="78">
        <f t="shared" si="14"/>
        <v>0.8</v>
      </c>
      <c r="H70" s="78">
        <f t="shared" si="15"/>
        <v>1.9</v>
      </c>
      <c r="I70" s="78">
        <f t="shared" si="16"/>
        <v>1</v>
      </c>
      <c r="J70" s="78">
        <v>1</v>
      </c>
      <c r="K70" s="78">
        <v>1.2</v>
      </c>
      <c r="L70" s="78">
        <v>0.8</v>
      </c>
      <c r="M70" s="83">
        <f t="shared" si="23"/>
        <v>1.29333333333333</v>
      </c>
      <c r="N70" s="84">
        <f t="shared" si="21"/>
        <v>3.88</v>
      </c>
      <c r="O70" s="85"/>
      <c r="Q70" s="88">
        <f t="shared" si="22"/>
        <v>130.15</v>
      </c>
      <c r="R70" s="88">
        <v>0.46</v>
      </c>
      <c r="S70" s="88">
        <v>0.063</v>
      </c>
      <c r="T70" s="88">
        <f t="shared" si="17"/>
        <v>3.771747</v>
      </c>
      <c r="U70" s="88">
        <f t="shared" si="18"/>
        <v>0.7543494</v>
      </c>
      <c r="V70" s="88">
        <f t="shared" si="19"/>
        <v>2.2630482</v>
      </c>
      <c r="W70" s="88">
        <f t="shared" si="20"/>
        <v>0.7543494</v>
      </c>
    </row>
    <row r="71" s="64" customFormat="1" spans="1:23">
      <c r="A71" s="78"/>
      <c r="B71" s="78"/>
      <c r="C71" s="79"/>
      <c r="D71" s="78"/>
      <c r="E71" s="78" t="s">
        <v>166</v>
      </c>
      <c r="F71" s="78" t="s">
        <v>167</v>
      </c>
      <c r="G71" s="78">
        <f t="shared" si="14"/>
        <v>0.8</v>
      </c>
      <c r="H71" s="78">
        <f t="shared" si="15"/>
        <v>1.8</v>
      </c>
      <c r="I71" s="78">
        <f t="shared" si="16"/>
        <v>0.9</v>
      </c>
      <c r="J71" s="78">
        <v>1</v>
      </c>
      <c r="K71" s="78">
        <v>1.2</v>
      </c>
      <c r="L71" s="78">
        <v>0.8</v>
      </c>
      <c r="M71" s="83">
        <f t="shared" si="23"/>
        <v>1.22666666666667</v>
      </c>
      <c r="N71" s="84">
        <f t="shared" si="21"/>
        <v>3.68</v>
      </c>
      <c r="O71" s="85"/>
      <c r="Q71" s="88">
        <f t="shared" si="22"/>
        <v>130.15</v>
      </c>
      <c r="R71" s="88">
        <v>0.46</v>
      </c>
      <c r="S71" s="88">
        <v>0.06</v>
      </c>
      <c r="T71" s="88">
        <f t="shared" si="17"/>
        <v>3.59214</v>
      </c>
      <c r="U71" s="88">
        <f t="shared" si="18"/>
        <v>0.718428</v>
      </c>
      <c r="V71" s="88">
        <f t="shared" si="19"/>
        <v>2.155284</v>
      </c>
      <c r="W71" s="88">
        <f t="shared" si="20"/>
        <v>0.718428</v>
      </c>
    </row>
    <row r="72" ht="27" spans="1:23">
      <c r="A72" s="78"/>
      <c r="B72" s="78"/>
      <c r="C72" s="79"/>
      <c r="D72" s="78" t="s">
        <v>69</v>
      </c>
      <c r="E72" s="78" t="s">
        <v>168</v>
      </c>
      <c r="F72" s="78" t="s">
        <v>169</v>
      </c>
      <c r="G72" s="78">
        <f t="shared" si="14"/>
        <v>0.5</v>
      </c>
      <c r="H72" s="78">
        <f t="shared" si="15"/>
        <v>1.1</v>
      </c>
      <c r="I72" s="78">
        <f t="shared" si="16"/>
        <v>0.6</v>
      </c>
      <c r="J72" s="78">
        <v>1</v>
      </c>
      <c r="K72" s="78">
        <v>1.2</v>
      </c>
      <c r="L72" s="78">
        <v>0.8</v>
      </c>
      <c r="M72" s="83">
        <f t="shared" si="23"/>
        <v>0.766666666666667</v>
      </c>
      <c r="N72" s="84">
        <f t="shared" si="21"/>
        <v>2.3</v>
      </c>
      <c r="O72" s="85"/>
      <c r="Q72" s="88">
        <f t="shared" si="22"/>
        <v>130.15</v>
      </c>
      <c r="R72" s="87">
        <v>0.2</v>
      </c>
      <c r="S72" s="87">
        <v>0.08</v>
      </c>
      <c r="T72" s="87">
        <f t="shared" si="17"/>
        <v>2.0824</v>
      </c>
      <c r="U72" s="87">
        <f t="shared" si="18"/>
        <v>0.41648</v>
      </c>
      <c r="V72" s="87">
        <f t="shared" si="19"/>
        <v>1.24944</v>
      </c>
      <c r="W72" s="87">
        <f t="shared" si="20"/>
        <v>0.41648</v>
      </c>
    </row>
    <row r="73" spans="1:23">
      <c r="A73" s="78"/>
      <c r="B73" s="78"/>
      <c r="C73" s="79"/>
      <c r="D73" s="78"/>
      <c r="E73" s="78" t="s">
        <v>170</v>
      </c>
      <c r="F73" s="78" t="s">
        <v>171</v>
      </c>
      <c r="G73" s="78">
        <f t="shared" si="14"/>
        <v>0.8</v>
      </c>
      <c r="H73" s="78">
        <f t="shared" si="15"/>
        <v>1.9</v>
      </c>
      <c r="I73" s="78">
        <f t="shared" si="16"/>
        <v>1</v>
      </c>
      <c r="J73" s="78">
        <v>1</v>
      </c>
      <c r="K73" s="78">
        <v>1.2</v>
      </c>
      <c r="L73" s="78">
        <v>0.8</v>
      </c>
      <c r="M73" s="83">
        <f t="shared" si="23"/>
        <v>1.29333333333333</v>
      </c>
      <c r="N73" s="84">
        <f t="shared" si="21"/>
        <v>3.88</v>
      </c>
      <c r="O73" s="85"/>
      <c r="Q73" s="88">
        <f t="shared" si="22"/>
        <v>130.15</v>
      </c>
      <c r="R73" s="87">
        <v>0.2</v>
      </c>
      <c r="S73" s="87">
        <v>0.14</v>
      </c>
      <c r="T73" s="87">
        <f t="shared" si="17"/>
        <v>3.6442</v>
      </c>
      <c r="U73" s="87">
        <f t="shared" si="18"/>
        <v>0.72884</v>
      </c>
      <c r="V73" s="87">
        <f t="shared" si="19"/>
        <v>2.18652</v>
      </c>
      <c r="W73" s="87">
        <f t="shared" si="20"/>
        <v>0.72884</v>
      </c>
    </row>
    <row r="74" spans="1:23">
      <c r="A74" s="78"/>
      <c r="B74" s="78"/>
      <c r="C74" s="79"/>
      <c r="D74" s="78"/>
      <c r="E74" s="78" t="s">
        <v>172</v>
      </c>
      <c r="F74" s="78" t="s">
        <v>173</v>
      </c>
      <c r="G74" s="78">
        <f t="shared" si="14"/>
        <v>0.6</v>
      </c>
      <c r="H74" s="78">
        <f t="shared" si="15"/>
        <v>1.4</v>
      </c>
      <c r="I74" s="78">
        <f t="shared" si="16"/>
        <v>0.7</v>
      </c>
      <c r="J74" s="78">
        <v>1</v>
      </c>
      <c r="K74" s="78">
        <v>1.2</v>
      </c>
      <c r="L74" s="78">
        <v>0.8</v>
      </c>
      <c r="M74" s="83">
        <f t="shared" si="23"/>
        <v>0.946666666666667</v>
      </c>
      <c r="N74" s="84">
        <f t="shared" si="21"/>
        <v>2.84</v>
      </c>
      <c r="O74" s="85"/>
      <c r="Q74" s="88">
        <f t="shared" si="22"/>
        <v>130.15</v>
      </c>
      <c r="R74" s="87">
        <v>0.2</v>
      </c>
      <c r="S74" s="87">
        <v>0.1</v>
      </c>
      <c r="T74" s="87">
        <f t="shared" si="17"/>
        <v>2.603</v>
      </c>
      <c r="U74" s="87">
        <f t="shared" si="18"/>
        <v>0.5206</v>
      </c>
      <c r="V74" s="87">
        <f t="shared" si="19"/>
        <v>1.5618</v>
      </c>
      <c r="W74" s="87">
        <f t="shared" si="20"/>
        <v>0.5206</v>
      </c>
    </row>
    <row r="75" spans="1:23">
      <c r="A75" s="78"/>
      <c r="B75" s="78"/>
      <c r="C75" s="79"/>
      <c r="D75" s="78"/>
      <c r="E75" s="78" t="s">
        <v>174</v>
      </c>
      <c r="F75" s="78" t="s">
        <v>175</v>
      </c>
      <c r="G75" s="78">
        <f t="shared" si="14"/>
        <v>0.4</v>
      </c>
      <c r="H75" s="78">
        <f t="shared" si="15"/>
        <v>0.8</v>
      </c>
      <c r="I75" s="78">
        <f t="shared" si="16"/>
        <v>0.4</v>
      </c>
      <c r="J75" s="78">
        <v>1</v>
      </c>
      <c r="K75" s="78">
        <v>1.2</v>
      </c>
      <c r="L75" s="78">
        <v>0.8</v>
      </c>
      <c r="M75" s="83">
        <f t="shared" si="23"/>
        <v>0.56</v>
      </c>
      <c r="N75" s="84">
        <f t="shared" si="21"/>
        <v>1.68</v>
      </c>
      <c r="O75" s="85"/>
      <c r="Q75" s="88">
        <f t="shared" si="22"/>
        <v>130.15</v>
      </c>
      <c r="R75" s="87">
        <v>0.2</v>
      </c>
      <c r="S75" s="87">
        <v>0.06</v>
      </c>
      <c r="T75" s="87">
        <f t="shared" si="17"/>
        <v>1.5618</v>
      </c>
      <c r="U75" s="87">
        <f t="shared" si="18"/>
        <v>0.31236</v>
      </c>
      <c r="V75" s="87">
        <f t="shared" si="19"/>
        <v>0.93708</v>
      </c>
      <c r="W75" s="87">
        <f t="shared" si="20"/>
        <v>0.31236</v>
      </c>
    </row>
    <row r="76" ht="27" spans="1:23">
      <c r="A76" s="78"/>
      <c r="B76" s="78"/>
      <c r="C76" s="79"/>
      <c r="D76" s="78"/>
      <c r="E76" s="78" t="s">
        <v>176</v>
      </c>
      <c r="F76" s="78" t="s">
        <v>177</v>
      </c>
      <c r="G76" s="78">
        <f t="shared" si="14"/>
        <v>0.6</v>
      </c>
      <c r="H76" s="78">
        <f t="shared" si="15"/>
        <v>1.4</v>
      </c>
      <c r="I76" s="78">
        <f t="shared" si="16"/>
        <v>0.7</v>
      </c>
      <c r="J76" s="78">
        <v>1</v>
      </c>
      <c r="K76" s="78">
        <v>1.2</v>
      </c>
      <c r="L76" s="78">
        <v>0.8</v>
      </c>
      <c r="M76" s="83">
        <f t="shared" si="23"/>
        <v>0.946666666666667</v>
      </c>
      <c r="N76" s="84">
        <f t="shared" si="21"/>
        <v>2.84</v>
      </c>
      <c r="O76" s="85"/>
      <c r="Q76" s="88">
        <f t="shared" si="22"/>
        <v>130.15</v>
      </c>
      <c r="R76" s="87">
        <v>0.2</v>
      </c>
      <c r="S76" s="87">
        <v>0.1</v>
      </c>
      <c r="T76" s="87">
        <f t="shared" si="17"/>
        <v>2.603</v>
      </c>
      <c r="U76" s="87">
        <f t="shared" si="18"/>
        <v>0.5206</v>
      </c>
      <c r="V76" s="87">
        <f t="shared" si="19"/>
        <v>1.5618</v>
      </c>
      <c r="W76" s="87">
        <f t="shared" si="20"/>
        <v>0.5206</v>
      </c>
    </row>
    <row r="77" ht="27" spans="1:23">
      <c r="A77" s="78"/>
      <c r="B77" s="78"/>
      <c r="C77" s="79"/>
      <c r="D77" s="78"/>
      <c r="E77" s="78" t="s">
        <v>178</v>
      </c>
      <c r="F77" s="78" t="s">
        <v>179</v>
      </c>
      <c r="G77" s="78">
        <f t="shared" si="14"/>
        <v>0.4</v>
      </c>
      <c r="H77" s="78">
        <f t="shared" si="15"/>
        <v>0.8</v>
      </c>
      <c r="I77" s="78">
        <f t="shared" si="16"/>
        <v>0.4</v>
      </c>
      <c r="J77" s="78">
        <v>1</v>
      </c>
      <c r="K77" s="78">
        <v>1.2</v>
      </c>
      <c r="L77" s="78">
        <v>0.8</v>
      </c>
      <c r="M77" s="83">
        <f t="shared" si="23"/>
        <v>0.56</v>
      </c>
      <c r="N77" s="84">
        <f t="shared" si="21"/>
        <v>1.68</v>
      </c>
      <c r="O77" s="85"/>
      <c r="Q77" s="88">
        <f t="shared" si="22"/>
        <v>130.15</v>
      </c>
      <c r="R77" s="87">
        <v>0.2</v>
      </c>
      <c r="S77" s="87">
        <v>0.06</v>
      </c>
      <c r="T77" s="87">
        <f t="shared" si="17"/>
        <v>1.5618</v>
      </c>
      <c r="U77" s="87">
        <f t="shared" si="18"/>
        <v>0.31236</v>
      </c>
      <c r="V77" s="87">
        <f t="shared" si="19"/>
        <v>0.93708</v>
      </c>
      <c r="W77" s="87">
        <f t="shared" si="20"/>
        <v>0.31236</v>
      </c>
    </row>
    <row r="78" ht="27" spans="1:23">
      <c r="A78" s="78"/>
      <c r="B78" s="78"/>
      <c r="C78" s="79"/>
      <c r="D78" s="78"/>
      <c r="E78" s="78" t="s">
        <v>180</v>
      </c>
      <c r="F78" s="78" t="s">
        <v>181</v>
      </c>
      <c r="G78" s="78">
        <f t="shared" si="14"/>
        <v>0.6</v>
      </c>
      <c r="H78" s="78">
        <f t="shared" si="15"/>
        <v>1.4</v>
      </c>
      <c r="I78" s="78">
        <f t="shared" si="16"/>
        <v>0.7</v>
      </c>
      <c r="J78" s="78">
        <v>1</v>
      </c>
      <c r="K78" s="78">
        <v>1.2</v>
      </c>
      <c r="L78" s="78">
        <v>0.8</v>
      </c>
      <c r="M78" s="83">
        <f t="shared" si="23"/>
        <v>0.946666666666667</v>
      </c>
      <c r="N78" s="84">
        <f t="shared" si="21"/>
        <v>2.84</v>
      </c>
      <c r="O78" s="85"/>
      <c r="Q78" s="88">
        <f t="shared" si="22"/>
        <v>130.15</v>
      </c>
      <c r="R78" s="87">
        <v>0.2</v>
      </c>
      <c r="S78" s="87">
        <v>0.1</v>
      </c>
      <c r="T78" s="87">
        <f t="shared" si="17"/>
        <v>2.603</v>
      </c>
      <c r="U78" s="87">
        <f t="shared" si="18"/>
        <v>0.5206</v>
      </c>
      <c r="V78" s="87">
        <f t="shared" si="19"/>
        <v>1.5618</v>
      </c>
      <c r="W78" s="87">
        <f t="shared" si="20"/>
        <v>0.5206</v>
      </c>
    </row>
    <row r="79" ht="27" spans="1:23">
      <c r="A79" s="78"/>
      <c r="B79" s="78"/>
      <c r="C79" s="79"/>
      <c r="D79" s="78"/>
      <c r="E79" s="78" t="s">
        <v>182</v>
      </c>
      <c r="F79" s="78" t="s">
        <v>183</v>
      </c>
      <c r="G79" s="78">
        <f t="shared" si="14"/>
        <v>0.5</v>
      </c>
      <c r="H79" s="78">
        <f t="shared" si="15"/>
        <v>1.1</v>
      </c>
      <c r="I79" s="78">
        <f t="shared" si="16"/>
        <v>0.6</v>
      </c>
      <c r="J79" s="78">
        <v>1</v>
      </c>
      <c r="K79" s="78">
        <v>1.2</v>
      </c>
      <c r="L79" s="78">
        <v>0.8</v>
      </c>
      <c r="M79" s="83">
        <f t="shared" si="23"/>
        <v>0.766666666666667</v>
      </c>
      <c r="N79" s="84">
        <f t="shared" si="21"/>
        <v>2.3</v>
      </c>
      <c r="O79" s="85"/>
      <c r="Q79" s="88">
        <f t="shared" si="22"/>
        <v>130.15</v>
      </c>
      <c r="R79" s="87">
        <v>0.2</v>
      </c>
      <c r="S79" s="87">
        <v>0.08</v>
      </c>
      <c r="T79" s="87">
        <f t="shared" si="17"/>
        <v>2.0824</v>
      </c>
      <c r="U79" s="87">
        <f t="shared" si="18"/>
        <v>0.41648</v>
      </c>
      <c r="V79" s="87">
        <f t="shared" si="19"/>
        <v>1.24944</v>
      </c>
      <c r="W79" s="87">
        <f t="shared" si="20"/>
        <v>0.41648</v>
      </c>
    </row>
    <row r="80" ht="27" spans="1:23">
      <c r="A80" s="78"/>
      <c r="B80" s="78"/>
      <c r="C80" s="79"/>
      <c r="D80" s="78"/>
      <c r="E80" s="78" t="s">
        <v>184</v>
      </c>
      <c r="F80" s="78" t="s">
        <v>185</v>
      </c>
      <c r="G80" s="78">
        <f t="shared" si="14"/>
        <v>0.6</v>
      </c>
      <c r="H80" s="78">
        <f t="shared" si="15"/>
        <v>1.4</v>
      </c>
      <c r="I80" s="78">
        <f t="shared" si="16"/>
        <v>0.7</v>
      </c>
      <c r="J80" s="78">
        <v>1</v>
      </c>
      <c r="K80" s="78">
        <v>1.2</v>
      </c>
      <c r="L80" s="78">
        <v>0.8</v>
      </c>
      <c r="M80" s="83">
        <f t="shared" si="23"/>
        <v>0.946666666666667</v>
      </c>
      <c r="N80" s="84">
        <f t="shared" si="21"/>
        <v>2.84</v>
      </c>
      <c r="O80" s="85"/>
      <c r="Q80" s="88">
        <f t="shared" si="22"/>
        <v>130.15</v>
      </c>
      <c r="R80" s="87">
        <v>0.2</v>
      </c>
      <c r="S80" s="87">
        <v>0.1</v>
      </c>
      <c r="T80" s="87">
        <f t="shared" si="17"/>
        <v>2.603</v>
      </c>
      <c r="U80" s="87">
        <f t="shared" si="18"/>
        <v>0.5206</v>
      </c>
      <c r="V80" s="87">
        <f t="shared" si="19"/>
        <v>1.5618</v>
      </c>
      <c r="W80" s="87">
        <f t="shared" si="20"/>
        <v>0.5206</v>
      </c>
    </row>
    <row r="81" spans="1:23">
      <c r="A81" s="78"/>
      <c r="B81" s="78"/>
      <c r="C81" s="79"/>
      <c r="D81" s="78"/>
      <c r="E81" s="78" t="s">
        <v>186</v>
      </c>
      <c r="F81" s="78" t="s">
        <v>187</v>
      </c>
      <c r="G81" s="78">
        <f t="shared" si="14"/>
        <v>0.5</v>
      </c>
      <c r="H81" s="78">
        <f t="shared" si="15"/>
        <v>1.1</v>
      </c>
      <c r="I81" s="78">
        <f t="shared" si="16"/>
        <v>0.6</v>
      </c>
      <c r="J81" s="78">
        <v>1</v>
      </c>
      <c r="K81" s="78">
        <v>1.2</v>
      </c>
      <c r="L81" s="78">
        <v>0.8</v>
      </c>
      <c r="M81" s="83">
        <f t="shared" si="23"/>
        <v>0.766666666666667</v>
      </c>
      <c r="N81" s="84">
        <f t="shared" si="21"/>
        <v>2.3</v>
      </c>
      <c r="O81" s="85"/>
      <c r="Q81" s="88">
        <f t="shared" si="22"/>
        <v>130.15</v>
      </c>
      <c r="R81" s="87">
        <v>0.2</v>
      </c>
      <c r="S81" s="87">
        <v>0.08</v>
      </c>
      <c r="T81" s="87">
        <f t="shared" si="17"/>
        <v>2.0824</v>
      </c>
      <c r="U81" s="87">
        <f t="shared" si="18"/>
        <v>0.41648</v>
      </c>
      <c r="V81" s="87">
        <f t="shared" si="19"/>
        <v>1.24944</v>
      </c>
      <c r="W81" s="87">
        <f t="shared" si="20"/>
        <v>0.41648</v>
      </c>
    </row>
    <row r="82" spans="1:23">
      <c r="A82" s="78"/>
      <c r="B82" s="78"/>
      <c r="C82" s="79"/>
      <c r="D82" s="78"/>
      <c r="E82" s="78" t="s">
        <v>188</v>
      </c>
      <c r="F82" s="78" t="s">
        <v>189</v>
      </c>
      <c r="G82" s="78">
        <f t="shared" si="14"/>
        <v>0.6</v>
      </c>
      <c r="H82" s="78">
        <f t="shared" si="15"/>
        <v>1.4</v>
      </c>
      <c r="I82" s="78">
        <f t="shared" si="16"/>
        <v>0.7</v>
      </c>
      <c r="J82" s="78">
        <v>1</v>
      </c>
      <c r="K82" s="78">
        <v>1.2</v>
      </c>
      <c r="L82" s="78">
        <v>0.8</v>
      </c>
      <c r="M82" s="83">
        <f t="shared" si="23"/>
        <v>0.946666666666667</v>
      </c>
      <c r="N82" s="84">
        <f t="shared" si="21"/>
        <v>2.84</v>
      </c>
      <c r="O82" s="85"/>
      <c r="Q82" s="88">
        <f t="shared" si="22"/>
        <v>130.15</v>
      </c>
      <c r="R82" s="87">
        <v>0.2</v>
      </c>
      <c r="S82" s="87">
        <v>0.1</v>
      </c>
      <c r="T82" s="87">
        <f t="shared" si="17"/>
        <v>2.603</v>
      </c>
      <c r="U82" s="87">
        <f t="shared" si="18"/>
        <v>0.5206</v>
      </c>
      <c r="V82" s="87">
        <f t="shared" si="19"/>
        <v>1.5618</v>
      </c>
      <c r="W82" s="87">
        <f t="shared" si="20"/>
        <v>0.5206</v>
      </c>
    </row>
    <row r="83" s="64" customFormat="1" spans="1:23">
      <c r="A83" s="78"/>
      <c r="B83" s="78"/>
      <c r="C83" s="79"/>
      <c r="D83" s="78" t="s">
        <v>190</v>
      </c>
      <c r="E83" s="78" t="s">
        <v>191</v>
      </c>
      <c r="F83" s="78" t="s">
        <v>192</v>
      </c>
      <c r="G83" s="78">
        <f t="shared" si="14"/>
        <v>2.7</v>
      </c>
      <c r="H83" s="78">
        <f t="shared" si="15"/>
        <v>6.6</v>
      </c>
      <c r="I83" s="78">
        <f t="shared" si="16"/>
        <v>3.3</v>
      </c>
      <c r="J83" s="78">
        <v>1</v>
      </c>
      <c r="K83" s="78">
        <v>1.2</v>
      </c>
      <c r="L83" s="78">
        <v>0.8</v>
      </c>
      <c r="M83" s="83">
        <f t="shared" si="23"/>
        <v>4.42</v>
      </c>
      <c r="N83" s="84">
        <f t="shared" si="21"/>
        <v>13.26</v>
      </c>
      <c r="O83" s="85"/>
      <c r="Q83" s="88">
        <f t="shared" si="22"/>
        <v>130.15</v>
      </c>
      <c r="R83" s="88">
        <v>0.1</v>
      </c>
      <c r="S83" s="88">
        <v>1</v>
      </c>
      <c r="T83" s="88">
        <f t="shared" si="17"/>
        <v>13.015</v>
      </c>
      <c r="U83" s="88">
        <f t="shared" si="18"/>
        <v>2.603</v>
      </c>
      <c r="V83" s="88">
        <f t="shared" si="19"/>
        <v>7.809</v>
      </c>
      <c r="W83" s="88">
        <f t="shared" si="20"/>
        <v>2.603</v>
      </c>
    </row>
    <row r="84" ht="40.5" spans="1:23">
      <c r="A84" s="78"/>
      <c r="B84" s="78"/>
      <c r="C84" s="79" t="s">
        <v>82</v>
      </c>
      <c r="D84" s="78" t="s">
        <v>193</v>
      </c>
      <c r="E84" s="78" t="s">
        <v>20</v>
      </c>
      <c r="F84" s="78" t="s">
        <v>194</v>
      </c>
      <c r="G84" s="78">
        <f t="shared" si="14"/>
        <v>2.4</v>
      </c>
      <c r="H84" s="78">
        <f t="shared" si="15"/>
        <v>5.9</v>
      </c>
      <c r="I84" s="78">
        <f t="shared" si="16"/>
        <v>3</v>
      </c>
      <c r="J84" s="78">
        <v>1</v>
      </c>
      <c r="K84" s="78">
        <v>1.2</v>
      </c>
      <c r="L84" s="78">
        <v>0.8</v>
      </c>
      <c r="M84" s="83">
        <f t="shared" si="23"/>
        <v>3.96</v>
      </c>
      <c r="N84" s="84">
        <f t="shared" si="21"/>
        <v>11.88</v>
      </c>
      <c r="O84" s="85"/>
      <c r="Q84" s="88">
        <f t="shared" si="22"/>
        <v>130.15</v>
      </c>
      <c r="R84" s="87">
        <v>0.09</v>
      </c>
      <c r="S84" s="87">
        <v>1</v>
      </c>
      <c r="T84" s="87">
        <f t="shared" si="17"/>
        <v>11.7135</v>
      </c>
      <c r="U84" s="87">
        <f t="shared" si="18"/>
        <v>2.3427</v>
      </c>
      <c r="V84" s="87">
        <f t="shared" si="19"/>
        <v>7.0281</v>
      </c>
      <c r="W84" s="87">
        <f t="shared" si="20"/>
        <v>2.3427</v>
      </c>
    </row>
    <row r="85" s="64" customFormat="1" ht="27" spans="1:23">
      <c r="A85" s="78"/>
      <c r="B85" s="78"/>
      <c r="C85" s="79" t="s">
        <v>117</v>
      </c>
      <c r="D85" s="78" t="s">
        <v>195</v>
      </c>
      <c r="E85" s="78" t="s">
        <v>196</v>
      </c>
      <c r="F85" s="78" t="s">
        <v>197</v>
      </c>
      <c r="G85" s="78">
        <f t="shared" si="14"/>
        <v>0.4</v>
      </c>
      <c r="H85" s="78">
        <f t="shared" si="15"/>
        <v>1</v>
      </c>
      <c r="I85" s="78">
        <f t="shared" si="16"/>
        <v>0.5</v>
      </c>
      <c r="J85" s="78">
        <v>1</v>
      </c>
      <c r="K85" s="78">
        <v>1.2</v>
      </c>
      <c r="L85" s="78">
        <v>0.8</v>
      </c>
      <c r="M85" s="83">
        <f t="shared" si="23"/>
        <v>0.666666666666667</v>
      </c>
      <c r="N85" s="84">
        <f t="shared" si="21"/>
        <v>2</v>
      </c>
      <c r="O85" s="85"/>
      <c r="Q85" s="88">
        <f t="shared" si="22"/>
        <v>130.15</v>
      </c>
      <c r="R85" s="88">
        <v>0.15</v>
      </c>
      <c r="S85" s="88">
        <v>0.1</v>
      </c>
      <c r="T85" s="88">
        <f t="shared" si="17"/>
        <v>1.95225</v>
      </c>
      <c r="U85" s="88">
        <f t="shared" si="18"/>
        <v>0.39045</v>
      </c>
      <c r="V85" s="88">
        <f t="shared" si="19"/>
        <v>1.17135</v>
      </c>
      <c r="W85" s="88">
        <f t="shared" si="20"/>
        <v>0.39045</v>
      </c>
    </row>
    <row r="86" s="64" customFormat="1" ht="27" spans="1:23">
      <c r="A86" s="78"/>
      <c r="B86" s="78"/>
      <c r="C86" s="79"/>
      <c r="D86" s="78"/>
      <c r="E86" s="78" t="s">
        <v>198</v>
      </c>
      <c r="F86" s="78" t="s">
        <v>199</v>
      </c>
      <c r="G86" s="78">
        <f t="shared" si="14"/>
        <v>0.6</v>
      </c>
      <c r="H86" s="78">
        <f t="shared" si="15"/>
        <v>1.5</v>
      </c>
      <c r="I86" s="78">
        <f t="shared" si="16"/>
        <v>0.8</v>
      </c>
      <c r="J86" s="78">
        <v>1</v>
      </c>
      <c r="K86" s="78">
        <v>1.2</v>
      </c>
      <c r="L86" s="78">
        <v>0.8</v>
      </c>
      <c r="M86" s="83">
        <f t="shared" si="23"/>
        <v>1.01333333333333</v>
      </c>
      <c r="N86" s="84">
        <f t="shared" si="21"/>
        <v>3.04</v>
      </c>
      <c r="O86" s="85"/>
      <c r="Q86" s="88">
        <f t="shared" si="22"/>
        <v>130.15</v>
      </c>
      <c r="R86" s="88">
        <v>0.15</v>
      </c>
      <c r="S86" s="88">
        <v>0.15</v>
      </c>
      <c r="T86" s="88">
        <f t="shared" si="17"/>
        <v>2.928375</v>
      </c>
      <c r="U86" s="88">
        <f t="shared" si="18"/>
        <v>0.585675</v>
      </c>
      <c r="V86" s="88">
        <f t="shared" si="19"/>
        <v>1.757025</v>
      </c>
      <c r="W86" s="88">
        <f t="shared" si="20"/>
        <v>0.585675</v>
      </c>
    </row>
    <row r="87" s="64" customFormat="1" ht="27" spans="1:23">
      <c r="A87" s="78"/>
      <c r="B87" s="78"/>
      <c r="C87" s="79"/>
      <c r="D87" s="78"/>
      <c r="E87" s="78" t="s">
        <v>200</v>
      </c>
      <c r="F87" s="78" t="s">
        <v>201</v>
      </c>
      <c r="G87" s="78">
        <f t="shared" si="14"/>
        <v>0.4</v>
      </c>
      <c r="H87" s="78">
        <f t="shared" si="15"/>
        <v>0.8</v>
      </c>
      <c r="I87" s="78">
        <f t="shared" si="16"/>
        <v>0.4</v>
      </c>
      <c r="J87" s="78">
        <v>1</v>
      </c>
      <c r="K87" s="78">
        <v>1.2</v>
      </c>
      <c r="L87" s="78">
        <v>0.8</v>
      </c>
      <c r="M87" s="83">
        <f t="shared" si="23"/>
        <v>0.56</v>
      </c>
      <c r="N87" s="84">
        <f t="shared" si="21"/>
        <v>1.68</v>
      </c>
      <c r="O87" s="85"/>
      <c r="Q87" s="88">
        <f t="shared" si="22"/>
        <v>130.15</v>
      </c>
      <c r="R87" s="88">
        <v>0.15</v>
      </c>
      <c r="S87" s="88">
        <v>0.08</v>
      </c>
      <c r="T87" s="88">
        <f t="shared" si="17"/>
        <v>1.5618</v>
      </c>
      <c r="U87" s="88">
        <f t="shared" si="18"/>
        <v>0.31236</v>
      </c>
      <c r="V87" s="88">
        <f t="shared" si="19"/>
        <v>0.93708</v>
      </c>
      <c r="W87" s="88">
        <f t="shared" si="20"/>
        <v>0.31236</v>
      </c>
    </row>
    <row r="88" s="64" customFormat="1" spans="1:23">
      <c r="A88" s="78"/>
      <c r="B88" s="78"/>
      <c r="C88" s="79"/>
      <c r="D88" s="78"/>
      <c r="E88" s="78" t="s">
        <v>202</v>
      </c>
      <c r="F88" s="78" t="s">
        <v>203</v>
      </c>
      <c r="G88" s="78">
        <f t="shared" si="14"/>
        <v>0.4</v>
      </c>
      <c r="H88" s="78">
        <f t="shared" si="15"/>
        <v>1</v>
      </c>
      <c r="I88" s="78">
        <f t="shared" si="16"/>
        <v>0.5</v>
      </c>
      <c r="J88" s="78">
        <v>1</v>
      </c>
      <c r="K88" s="78">
        <v>1.2</v>
      </c>
      <c r="L88" s="78">
        <v>0.8</v>
      </c>
      <c r="M88" s="83">
        <f t="shared" si="23"/>
        <v>0.666666666666667</v>
      </c>
      <c r="N88" s="84">
        <f t="shared" si="21"/>
        <v>2</v>
      </c>
      <c r="O88" s="85"/>
      <c r="Q88" s="88">
        <f t="shared" si="22"/>
        <v>130.15</v>
      </c>
      <c r="R88" s="88">
        <v>0.15</v>
      </c>
      <c r="S88" s="88">
        <v>0.1</v>
      </c>
      <c r="T88" s="88">
        <f t="shared" si="17"/>
        <v>1.95225</v>
      </c>
      <c r="U88" s="88">
        <f t="shared" si="18"/>
        <v>0.39045</v>
      </c>
      <c r="V88" s="88">
        <f t="shared" si="19"/>
        <v>1.17135</v>
      </c>
      <c r="W88" s="88">
        <f t="shared" si="20"/>
        <v>0.39045</v>
      </c>
    </row>
    <row r="89" s="64" customFormat="1" ht="27" spans="1:23">
      <c r="A89" s="78"/>
      <c r="B89" s="78"/>
      <c r="C89" s="79"/>
      <c r="D89" s="78"/>
      <c r="E89" s="78" t="s">
        <v>204</v>
      </c>
      <c r="F89" s="78" t="s">
        <v>205</v>
      </c>
      <c r="G89" s="78">
        <f t="shared" si="14"/>
        <v>0.4</v>
      </c>
      <c r="H89" s="78">
        <f t="shared" si="15"/>
        <v>0.8</v>
      </c>
      <c r="I89" s="78">
        <f t="shared" si="16"/>
        <v>0.4</v>
      </c>
      <c r="J89" s="78">
        <v>1</v>
      </c>
      <c r="K89" s="78">
        <v>1.2</v>
      </c>
      <c r="L89" s="78">
        <v>0.8</v>
      </c>
      <c r="M89" s="83">
        <f t="shared" si="23"/>
        <v>0.56</v>
      </c>
      <c r="N89" s="84">
        <f t="shared" si="21"/>
        <v>1.68</v>
      </c>
      <c r="O89" s="85"/>
      <c r="Q89" s="88">
        <f t="shared" si="22"/>
        <v>130.15</v>
      </c>
      <c r="R89" s="88">
        <v>0.15</v>
      </c>
      <c r="S89" s="88">
        <v>0.08</v>
      </c>
      <c r="T89" s="88">
        <f t="shared" si="17"/>
        <v>1.5618</v>
      </c>
      <c r="U89" s="88">
        <f t="shared" si="18"/>
        <v>0.31236</v>
      </c>
      <c r="V89" s="88">
        <f t="shared" si="19"/>
        <v>0.93708</v>
      </c>
      <c r="W89" s="88">
        <f t="shared" si="20"/>
        <v>0.31236</v>
      </c>
    </row>
    <row r="90" s="64" customFormat="1" ht="27" spans="1:23">
      <c r="A90" s="78"/>
      <c r="B90" s="78"/>
      <c r="C90" s="79"/>
      <c r="D90" s="78"/>
      <c r="E90" s="78" t="s">
        <v>206</v>
      </c>
      <c r="F90" s="78" t="s">
        <v>207</v>
      </c>
      <c r="G90" s="78">
        <f t="shared" si="14"/>
        <v>0.3</v>
      </c>
      <c r="H90" s="78">
        <f t="shared" si="15"/>
        <v>0.6</v>
      </c>
      <c r="I90" s="78">
        <f t="shared" si="16"/>
        <v>0.3</v>
      </c>
      <c r="J90" s="78">
        <v>1</v>
      </c>
      <c r="K90" s="78">
        <v>1.2</v>
      </c>
      <c r="L90" s="78">
        <v>0.8</v>
      </c>
      <c r="M90" s="83">
        <f t="shared" si="23"/>
        <v>0.42</v>
      </c>
      <c r="N90" s="84">
        <f t="shared" si="21"/>
        <v>1.26</v>
      </c>
      <c r="O90" s="85"/>
      <c r="Q90" s="88">
        <f t="shared" si="22"/>
        <v>130.15</v>
      </c>
      <c r="R90" s="88">
        <v>0.15</v>
      </c>
      <c r="S90" s="88">
        <v>0.06</v>
      </c>
      <c r="T90" s="88">
        <f t="shared" si="17"/>
        <v>1.17135</v>
      </c>
      <c r="U90" s="88">
        <f t="shared" si="18"/>
        <v>0.23427</v>
      </c>
      <c r="V90" s="88">
        <f t="shared" si="19"/>
        <v>0.70281</v>
      </c>
      <c r="W90" s="88">
        <f t="shared" si="20"/>
        <v>0.23427</v>
      </c>
    </row>
    <row r="91" s="64" customFormat="1" spans="1:23">
      <c r="A91" s="78"/>
      <c r="B91" s="78"/>
      <c r="C91" s="79"/>
      <c r="D91" s="78"/>
      <c r="E91" s="78" t="s">
        <v>208</v>
      </c>
      <c r="F91" s="78" t="s">
        <v>209</v>
      </c>
      <c r="G91" s="78">
        <f t="shared" si="14"/>
        <v>0.6</v>
      </c>
      <c r="H91" s="78">
        <f t="shared" si="15"/>
        <v>1.4</v>
      </c>
      <c r="I91" s="78">
        <f t="shared" si="16"/>
        <v>0.7</v>
      </c>
      <c r="J91" s="78">
        <v>1</v>
      </c>
      <c r="K91" s="78">
        <v>1.2</v>
      </c>
      <c r="L91" s="78">
        <v>0.8</v>
      </c>
      <c r="M91" s="83">
        <f t="shared" si="23"/>
        <v>0.946666666666667</v>
      </c>
      <c r="N91" s="84">
        <f t="shared" si="21"/>
        <v>2.84</v>
      </c>
      <c r="O91" s="85"/>
      <c r="Q91" s="88">
        <f t="shared" si="22"/>
        <v>130.15</v>
      </c>
      <c r="R91" s="88">
        <v>0.15</v>
      </c>
      <c r="S91" s="88">
        <v>0.14</v>
      </c>
      <c r="T91" s="88">
        <f t="shared" si="17"/>
        <v>2.73315</v>
      </c>
      <c r="U91" s="88">
        <f t="shared" si="18"/>
        <v>0.54663</v>
      </c>
      <c r="V91" s="88">
        <f t="shared" si="19"/>
        <v>1.63989</v>
      </c>
      <c r="W91" s="88">
        <f t="shared" si="20"/>
        <v>0.54663</v>
      </c>
    </row>
    <row r="92" s="64" customFormat="1" ht="27" spans="1:23">
      <c r="A92" s="78"/>
      <c r="B92" s="78"/>
      <c r="C92" s="79"/>
      <c r="D92" s="78"/>
      <c r="E92" s="78" t="s">
        <v>210</v>
      </c>
      <c r="F92" s="78" t="s">
        <v>211</v>
      </c>
      <c r="G92" s="78">
        <f t="shared" si="14"/>
        <v>0.5</v>
      </c>
      <c r="H92" s="78">
        <f t="shared" si="15"/>
        <v>1.2</v>
      </c>
      <c r="I92" s="78">
        <f t="shared" si="16"/>
        <v>0.6</v>
      </c>
      <c r="J92" s="78">
        <v>1</v>
      </c>
      <c r="K92" s="78">
        <v>1.2</v>
      </c>
      <c r="L92" s="78">
        <v>0.8</v>
      </c>
      <c r="M92" s="83">
        <f t="shared" si="23"/>
        <v>0.806666666666667</v>
      </c>
      <c r="N92" s="84">
        <f t="shared" si="21"/>
        <v>2.42</v>
      </c>
      <c r="O92" s="85"/>
      <c r="Q92" s="88">
        <f t="shared" si="22"/>
        <v>130.15</v>
      </c>
      <c r="R92" s="88">
        <v>0.15</v>
      </c>
      <c r="S92" s="88">
        <v>0.12</v>
      </c>
      <c r="T92" s="88">
        <f t="shared" si="17"/>
        <v>2.3427</v>
      </c>
      <c r="U92" s="88">
        <f t="shared" si="18"/>
        <v>0.46854</v>
      </c>
      <c r="V92" s="88">
        <f t="shared" si="19"/>
        <v>1.40562</v>
      </c>
      <c r="W92" s="88">
        <f t="shared" si="20"/>
        <v>0.46854</v>
      </c>
    </row>
    <row r="93" s="64" customFormat="1" ht="27" spans="1:23">
      <c r="A93" s="78"/>
      <c r="B93" s="78"/>
      <c r="C93" s="79" t="s">
        <v>120</v>
      </c>
      <c r="D93" s="78"/>
      <c r="E93" s="78" t="s">
        <v>212</v>
      </c>
      <c r="F93" s="78" t="s">
        <v>213</v>
      </c>
      <c r="G93" s="78">
        <f t="shared" si="14"/>
        <v>0.7</v>
      </c>
      <c r="H93" s="78">
        <f t="shared" si="15"/>
        <v>1.7</v>
      </c>
      <c r="I93" s="78">
        <f t="shared" si="16"/>
        <v>0.9</v>
      </c>
      <c r="J93" s="78">
        <v>1</v>
      </c>
      <c r="K93" s="78">
        <v>1.2</v>
      </c>
      <c r="L93" s="78">
        <v>0.8</v>
      </c>
      <c r="M93" s="83">
        <f t="shared" si="23"/>
        <v>1.15333333333333</v>
      </c>
      <c r="N93" s="84">
        <f t="shared" si="21"/>
        <v>3.46</v>
      </c>
      <c r="O93" s="85"/>
      <c r="Q93" s="88">
        <f t="shared" si="22"/>
        <v>130.15</v>
      </c>
      <c r="R93" s="88">
        <v>0.15</v>
      </c>
      <c r="S93" s="88">
        <v>0.17</v>
      </c>
      <c r="T93" s="88">
        <f t="shared" si="17"/>
        <v>3.318825</v>
      </c>
      <c r="U93" s="88">
        <f t="shared" si="18"/>
        <v>0.663765</v>
      </c>
      <c r="V93" s="88">
        <f t="shared" si="19"/>
        <v>1.991295</v>
      </c>
      <c r="W93" s="88">
        <f t="shared" si="20"/>
        <v>0.663765</v>
      </c>
    </row>
    <row r="94" s="66" customFormat="1" spans="1:18">
      <c r="A94" s="78"/>
      <c r="B94" s="75" t="s">
        <v>123</v>
      </c>
      <c r="C94" s="75"/>
      <c r="D94" s="75"/>
      <c r="E94" s="75"/>
      <c r="F94" s="75"/>
      <c r="G94" s="75"/>
      <c r="H94" s="75"/>
      <c r="I94" s="75"/>
      <c r="J94" s="75"/>
      <c r="K94" s="75"/>
      <c r="L94" s="75"/>
      <c r="M94" s="80">
        <f t="shared" si="23"/>
        <v>45.5066666666667</v>
      </c>
      <c r="N94" s="81">
        <f>SUM(N51:N93)</f>
        <v>136.52</v>
      </c>
      <c r="O94" s="82"/>
      <c r="R94" s="66">
        <f>SUM(R51,R72,R83,R84,R85)</f>
        <v>1</v>
      </c>
    </row>
    <row r="95" spans="1:23">
      <c r="A95" s="78">
        <v>3</v>
      </c>
      <c r="B95" s="78" t="s">
        <v>214</v>
      </c>
      <c r="C95" s="79" t="s">
        <v>18</v>
      </c>
      <c r="D95" s="78" t="s">
        <v>215</v>
      </c>
      <c r="E95" s="78" t="s">
        <v>20</v>
      </c>
      <c r="F95" s="78" t="s">
        <v>216</v>
      </c>
      <c r="G95" s="78">
        <f t="shared" ref="G95:G110" si="24">CEILING(U95/J95,0.1)</f>
        <v>1.4</v>
      </c>
      <c r="H95" s="78">
        <f t="shared" ref="H95:H110" si="25">CEILING(V95/K95,0.1)</f>
        <v>3.4</v>
      </c>
      <c r="I95" s="78">
        <f t="shared" ref="I95:I110" si="26">CEILING(W95/L95,0.1)</f>
        <v>1.7</v>
      </c>
      <c r="J95" s="78">
        <v>1</v>
      </c>
      <c r="K95" s="78">
        <v>1.2</v>
      </c>
      <c r="L95" s="78">
        <v>0.8</v>
      </c>
      <c r="M95" s="83">
        <f t="shared" si="23"/>
        <v>2.28</v>
      </c>
      <c r="N95" s="84">
        <f>SUM(G95*J95+H95*K95+I95*L95)</f>
        <v>6.84</v>
      </c>
      <c r="O95" s="85"/>
      <c r="Q95" s="87">
        <f>90*1.36</f>
        <v>122.4</v>
      </c>
      <c r="R95" s="87">
        <v>0.055</v>
      </c>
      <c r="S95" s="87">
        <v>1</v>
      </c>
      <c r="T95" s="87">
        <f t="shared" ref="T95:T110" si="27">Q95*R95*S95</f>
        <v>6.732</v>
      </c>
      <c r="U95" s="87">
        <f t="shared" ref="U95:U110" si="28">T95*0.2</f>
        <v>1.3464</v>
      </c>
      <c r="V95" s="87">
        <f t="shared" ref="V95:V110" si="29">T95*0.6</f>
        <v>4.0392</v>
      </c>
      <c r="W95" s="87">
        <f t="shared" ref="W95:W110" si="30">T95*0.2</f>
        <v>1.3464</v>
      </c>
    </row>
    <row r="96" s="64" customFormat="1" ht="67.5" spans="1:23">
      <c r="A96" s="78"/>
      <c r="B96" s="78"/>
      <c r="C96" s="79"/>
      <c r="D96" s="78" t="s">
        <v>217</v>
      </c>
      <c r="E96" s="78" t="s">
        <v>20</v>
      </c>
      <c r="F96" s="78" t="s">
        <v>218</v>
      </c>
      <c r="G96" s="78">
        <f t="shared" si="24"/>
        <v>2.2</v>
      </c>
      <c r="H96" s="78">
        <f t="shared" si="25"/>
        <v>5.4</v>
      </c>
      <c r="I96" s="78">
        <f t="shared" si="26"/>
        <v>2.7</v>
      </c>
      <c r="J96" s="78">
        <v>1</v>
      </c>
      <c r="K96" s="78">
        <v>1.2</v>
      </c>
      <c r="L96" s="78">
        <v>0.8</v>
      </c>
      <c r="M96" s="83">
        <f t="shared" si="23"/>
        <v>3.61333333333333</v>
      </c>
      <c r="N96" s="84">
        <f t="shared" ref="N96:N110" si="31">SUM(G96*J96+H96*K96+I96*L96)</f>
        <v>10.84</v>
      </c>
      <c r="O96" s="85"/>
      <c r="Q96" s="87">
        <f t="shared" ref="Q96:Q110" si="32">90*1.36</f>
        <v>122.4</v>
      </c>
      <c r="R96" s="88">
        <v>0.088</v>
      </c>
      <c r="S96" s="88">
        <v>1</v>
      </c>
      <c r="T96" s="88">
        <f t="shared" si="27"/>
        <v>10.7712</v>
      </c>
      <c r="U96" s="88">
        <f t="shared" si="28"/>
        <v>2.15424</v>
      </c>
      <c r="V96" s="88">
        <f t="shared" si="29"/>
        <v>6.46272</v>
      </c>
      <c r="W96" s="88">
        <f t="shared" si="30"/>
        <v>2.15424</v>
      </c>
    </row>
    <row r="97" ht="54" spans="1:23">
      <c r="A97" s="78"/>
      <c r="B97" s="78"/>
      <c r="C97" s="79"/>
      <c r="D97" s="78" t="s">
        <v>219</v>
      </c>
      <c r="E97" s="78" t="s">
        <v>20</v>
      </c>
      <c r="F97" s="78" t="s">
        <v>220</v>
      </c>
      <c r="G97" s="78">
        <f t="shared" si="24"/>
        <v>1.7</v>
      </c>
      <c r="H97" s="78">
        <f t="shared" si="25"/>
        <v>4.1</v>
      </c>
      <c r="I97" s="78">
        <f t="shared" si="26"/>
        <v>2.1</v>
      </c>
      <c r="J97" s="78">
        <v>1</v>
      </c>
      <c r="K97" s="78">
        <v>1.2</v>
      </c>
      <c r="L97" s="78">
        <v>0.8</v>
      </c>
      <c r="M97" s="83">
        <f t="shared" si="23"/>
        <v>2.76666666666667</v>
      </c>
      <c r="N97" s="84">
        <f t="shared" si="31"/>
        <v>8.3</v>
      </c>
      <c r="O97" s="85"/>
      <c r="Q97" s="87">
        <f t="shared" si="32"/>
        <v>122.4</v>
      </c>
      <c r="R97" s="87">
        <v>0.066</v>
      </c>
      <c r="S97" s="87">
        <v>1</v>
      </c>
      <c r="T97" s="87">
        <f t="shared" si="27"/>
        <v>8.0784</v>
      </c>
      <c r="U97" s="87">
        <f t="shared" si="28"/>
        <v>1.61568</v>
      </c>
      <c r="V97" s="87">
        <f t="shared" si="29"/>
        <v>4.84704</v>
      </c>
      <c r="W97" s="87">
        <f t="shared" si="30"/>
        <v>1.61568</v>
      </c>
    </row>
    <row r="98" s="64" customFormat="1" ht="54" spans="1:23">
      <c r="A98" s="78"/>
      <c r="B98" s="78"/>
      <c r="C98" s="79"/>
      <c r="D98" s="78" t="s">
        <v>221</v>
      </c>
      <c r="E98" s="78" t="s">
        <v>20</v>
      </c>
      <c r="F98" s="78" t="s">
        <v>222</v>
      </c>
      <c r="G98" s="78">
        <f t="shared" si="24"/>
        <v>1.5</v>
      </c>
      <c r="H98" s="78">
        <f t="shared" si="25"/>
        <v>3.7</v>
      </c>
      <c r="I98" s="78">
        <f t="shared" si="26"/>
        <v>1.9</v>
      </c>
      <c r="J98" s="78">
        <v>1</v>
      </c>
      <c r="K98" s="78">
        <v>1.2</v>
      </c>
      <c r="L98" s="78">
        <v>0.8</v>
      </c>
      <c r="M98" s="83">
        <f t="shared" si="23"/>
        <v>2.48666666666667</v>
      </c>
      <c r="N98" s="84">
        <f t="shared" si="31"/>
        <v>7.46</v>
      </c>
      <c r="O98" s="85"/>
      <c r="Q98" s="87">
        <f t="shared" si="32"/>
        <v>122.4</v>
      </c>
      <c r="R98" s="88">
        <v>0.06</v>
      </c>
      <c r="S98" s="88">
        <v>1</v>
      </c>
      <c r="T98" s="88">
        <f t="shared" si="27"/>
        <v>7.344</v>
      </c>
      <c r="U98" s="88">
        <f t="shared" si="28"/>
        <v>1.4688</v>
      </c>
      <c r="V98" s="88">
        <f t="shared" si="29"/>
        <v>4.4064</v>
      </c>
      <c r="W98" s="88">
        <f t="shared" si="30"/>
        <v>1.4688</v>
      </c>
    </row>
    <row r="99" spans="1:23">
      <c r="A99" s="78"/>
      <c r="B99" s="78"/>
      <c r="C99" s="79"/>
      <c r="D99" s="78" t="s">
        <v>223</v>
      </c>
      <c r="E99" s="78" t="s">
        <v>20</v>
      </c>
      <c r="F99" s="78" t="s">
        <v>224</v>
      </c>
      <c r="G99" s="78">
        <f t="shared" si="24"/>
        <v>1.8</v>
      </c>
      <c r="H99" s="78">
        <f t="shared" si="25"/>
        <v>4.3</v>
      </c>
      <c r="I99" s="78">
        <f t="shared" si="26"/>
        <v>2.2</v>
      </c>
      <c r="J99" s="78">
        <v>1</v>
      </c>
      <c r="K99" s="78">
        <v>1.2</v>
      </c>
      <c r="L99" s="78">
        <v>0.8</v>
      </c>
      <c r="M99" s="83">
        <f t="shared" si="23"/>
        <v>2.90666666666667</v>
      </c>
      <c r="N99" s="84">
        <f t="shared" si="31"/>
        <v>8.72</v>
      </c>
      <c r="O99" s="85"/>
      <c r="Q99" s="87">
        <f t="shared" si="32"/>
        <v>122.4</v>
      </c>
      <c r="R99" s="87">
        <v>0.07</v>
      </c>
      <c r="S99" s="87">
        <v>1</v>
      </c>
      <c r="T99" s="87">
        <f t="shared" si="27"/>
        <v>8.568</v>
      </c>
      <c r="U99" s="87">
        <f t="shared" si="28"/>
        <v>1.7136</v>
      </c>
      <c r="V99" s="87">
        <f t="shared" si="29"/>
        <v>5.1408</v>
      </c>
      <c r="W99" s="87">
        <f t="shared" si="30"/>
        <v>1.7136</v>
      </c>
    </row>
    <row r="100" s="64" customFormat="1" spans="1:23">
      <c r="A100" s="78"/>
      <c r="B100" s="78"/>
      <c r="C100" s="79"/>
      <c r="D100" s="78" t="s">
        <v>190</v>
      </c>
      <c r="E100" s="78" t="s">
        <v>20</v>
      </c>
      <c r="F100" s="78" t="s">
        <v>225</v>
      </c>
      <c r="G100" s="78">
        <f t="shared" si="24"/>
        <v>2</v>
      </c>
      <c r="H100" s="78">
        <f t="shared" si="25"/>
        <v>4.9</v>
      </c>
      <c r="I100" s="78">
        <f t="shared" si="26"/>
        <v>2.5</v>
      </c>
      <c r="J100" s="78">
        <v>1</v>
      </c>
      <c r="K100" s="78">
        <v>1.2</v>
      </c>
      <c r="L100" s="78">
        <v>0.8</v>
      </c>
      <c r="M100" s="83">
        <f t="shared" si="23"/>
        <v>3.29333333333333</v>
      </c>
      <c r="N100" s="84">
        <f t="shared" si="31"/>
        <v>9.88</v>
      </c>
      <c r="O100" s="85"/>
      <c r="Q100" s="87">
        <f t="shared" si="32"/>
        <v>122.4</v>
      </c>
      <c r="R100" s="88">
        <v>0.08</v>
      </c>
      <c r="S100" s="88">
        <v>1</v>
      </c>
      <c r="T100" s="88">
        <f t="shared" si="27"/>
        <v>9.792</v>
      </c>
      <c r="U100" s="88">
        <f t="shared" si="28"/>
        <v>1.9584</v>
      </c>
      <c r="V100" s="88">
        <f t="shared" si="29"/>
        <v>5.8752</v>
      </c>
      <c r="W100" s="88">
        <f t="shared" si="30"/>
        <v>1.9584</v>
      </c>
    </row>
    <row r="101" spans="1:23">
      <c r="A101" s="78"/>
      <c r="B101" s="78"/>
      <c r="C101" s="79"/>
      <c r="D101" s="78" t="s">
        <v>226</v>
      </c>
      <c r="E101" s="78" t="s">
        <v>227</v>
      </c>
      <c r="F101" s="78" t="s">
        <v>228</v>
      </c>
      <c r="G101" s="78">
        <f t="shared" si="24"/>
        <v>1</v>
      </c>
      <c r="H101" s="78">
        <f t="shared" si="25"/>
        <v>2.5</v>
      </c>
      <c r="I101" s="78">
        <f t="shared" si="26"/>
        <v>1.3</v>
      </c>
      <c r="J101" s="78">
        <v>1</v>
      </c>
      <c r="K101" s="78">
        <v>1.2</v>
      </c>
      <c r="L101" s="78">
        <v>0.8</v>
      </c>
      <c r="M101" s="83">
        <f t="shared" si="23"/>
        <v>1.68</v>
      </c>
      <c r="N101" s="84">
        <f t="shared" si="31"/>
        <v>5.04</v>
      </c>
      <c r="O101" s="85"/>
      <c r="Q101" s="87">
        <f t="shared" si="32"/>
        <v>122.4</v>
      </c>
      <c r="R101" s="87">
        <v>0.2</v>
      </c>
      <c r="S101" s="87">
        <v>0.2</v>
      </c>
      <c r="T101" s="87">
        <f t="shared" si="27"/>
        <v>4.896</v>
      </c>
      <c r="U101" s="87">
        <f t="shared" si="28"/>
        <v>0.9792</v>
      </c>
      <c r="V101" s="87">
        <f t="shared" si="29"/>
        <v>2.9376</v>
      </c>
      <c r="W101" s="87">
        <f t="shared" si="30"/>
        <v>0.9792</v>
      </c>
    </row>
    <row r="102" spans="1:23">
      <c r="A102" s="78"/>
      <c r="B102" s="78"/>
      <c r="C102" s="79"/>
      <c r="D102" s="78"/>
      <c r="E102" s="78" t="s">
        <v>170</v>
      </c>
      <c r="F102" s="78" t="s">
        <v>229</v>
      </c>
      <c r="G102" s="78">
        <f t="shared" si="24"/>
        <v>1.8</v>
      </c>
      <c r="H102" s="78">
        <f t="shared" si="25"/>
        <v>4.3</v>
      </c>
      <c r="I102" s="78">
        <f t="shared" si="26"/>
        <v>2.2</v>
      </c>
      <c r="J102" s="78">
        <v>1</v>
      </c>
      <c r="K102" s="78">
        <v>1.2</v>
      </c>
      <c r="L102" s="78">
        <v>0.8</v>
      </c>
      <c r="M102" s="83">
        <f t="shared" si="23"/>
        <v>2.90666666666667</v>
      </c>
      <c r="N102" s="84">
        <f t="shared" si="31"/>
        <v>8.72</v>
      </c>
      <c r="O102" s="85"/>
      <c r="Q102" s="87">
        <f t="shared" si="32"/>
        <v>122.4</v>
      </c>
      <c r="R102" s="87">
        <v>0.2</v>
      </c>
      <c r="S102" s="87">
        <v>0.35</v>
      </c>
      <c r="T102" s="87">
        <f t="shared" si="27"/>
        <v>8.568</v>
      </c>
      <c r="U102" s="87">
        <f t="shared" si="28"/>
        <v>1.7136</v>
      </c>
      <c r="V102" s="87">
        <f t="shared" si="29"/>
        <v>5.1408</v>
      </c>
      <c r="W102" s="87">
        <f t="shared" si="30"/>
        <v>1.7136</v>
      </c>
    </row>
    <row r="103" ht="27" spans="1:23">
      <c r="A103" s="78"/>
      <c r="B103" s="78"/>
      <c r="C103" s="79"/>
      <c r="D103" s="78"/>
      <c r="E103" s="78" t="s">
        <v>230</v>
      </c>
      <c r="F103" s="78" t="s">
        <v>231</v>
      </c>
      <c r="G103" s="78">
        <f t="shared" si="24"/>
        <v>2.3</v>
      </c>
      <c r="H103" s="78">
        <f t="shared" si="25"/>
        <v>5.6</v>
      </c>
      <c r="I103" s="78">
        <f t="shared" si="26"/>
        <v>2.8</v>
      </c>
      <c r="J103" s="78">
        <v>1</v>
      </c>
      <c r="K103" s="78">
        <v>1.2</v>
      </c>
      <c r="L103" s="78">
        <v>0.8</v>
      </c>
      <c r="M103" s="83">
        <f t="shared" si="23"/>
        <v>3.75333333333333</v>
      </c>
      <c r="N103" s="84">
        <f t="shared" si="31"/>
        <v>11.26</v>
      </c>
      <c r="O103" s="85"/>
      <c r="Q103" s="87">
        <f t="shared" si="32"/>
        <v>122.4</v>
      </c>
      <c r="R103" s="87">
        <v>0.2</v>
      </c>
      <c r="S103" s="87">
        <v>0.45</v>
      </c>
      <c r="T103" s="87">
        <f t="shared" si="27"/>
        <v>11.016</v>
      </c>
      <c r="U103" s="87">
        <f t="shared" si="28"/>
        <v>2.2032</v>
      </c>
      <c r="V103" s="87">
        <f t="shared" si="29"/>
        <v>6.6096</v>
      </c>
      <c r="W103" s="87">
        <f t="shared" si="30"/>
        <v>2.2032</v>
      </c>
    </row>
    <row r="104" s="64" customFormat="1" ht="27" spans="1:23">
      <c r="A104" s="78"/>
      <c r="B104" s="78"/>
      <c r="C104" s="79" t="s">
        <v>82</v>
      </c>
      <c r="D104" s="78" t="s">
        <v>232</v>
      </c>
      <c r="E104" s="78" t="s">
        <v>20</v>
      </c>
      <c r="F104" s="78" t="s">
        <v>233</v>
      </c>
      <c r="G104" s="78">
        <f t="shared" si="24"/>
        <v>1</v>
      </c>
      <c r="H104" s="78">
        <f t="shared" si="25"/>
        <v>2.3</v>
      </c>
      <c r="I104" s="78">
        <f t="shared" si="26"/>
        <v>1.2</v>
      </c>
      <c r="J104" s="78">
        <v>1</v>
      </c>
      <c r="K104" s="78">
        <v>1.2</v>
      </c>
      <c r="L104" s="78">
        <v>0.8</v>
      </c>
      <c r="M104" s="83">
        <f t="shared" si="23"/>
        <v>1.57333333333333</v>
      </c>
      <c r="N104" s="84">
        <f t="shared" si="31"/>
        <v>4.72</v>
      </c>
      <c r="O104" s="85"/>
      <c r="Q104" s="87">
        <f t="shared" si="32"/>
        <v>122.4</v>
      </c>
      <c r="R104" s="88">
        <v>0.037</v>
      </c>
      <c r="S104" s="88">
        <v>1</v>
      </c>
      <c r="T104" s="88">
        <f t="shared" si="27"/>
        <v>4.5288</v>
      </c>
      <c r="U104" s="88">
        <f t="shared" si="28"/>
        <v>0.90576</v>
      </c>
      <c r="V104" s="88">
        <f t="shared" si="29"/>
        <v>2.71728</v>
      </c>
      <c r="W104" s="88">
        <f t="shared" si="30"/>
        <v>0.90576</v>
      </c>
    </row>
    <row r="105" ht="27" spans="1:23">
      <c r="A105" s="78"/>
      <c r="B105" s="78"/>
      <c r="C105" s="79"/>
      <c r="D105" s="78" t="s">
        <v>234</v>
      </c>
      <c r="E105" s="78" t="s">
        <v>20</v>
      </c>
      <c r="F105" s="78" t="s">
        <v>235</v>
      </c>
      <c r="G105" s="78">
        <f t="shared" si="24"/>
        <v>1.3</v>
      </c>
      <c r="H105" s="78">
        <f t="shared" si="25"/>
        <v>3.3</v>
      </c>
      <c r="I105" s="78">
        <f t="shared" si="26"/>
        <v>1.7</v>
      </c>
      <c r="J105" s="78">
        <v>1</v>
      </c>
      <c r="K105" s="78">
        <v>1.2</v>
      </c>
      <c r="L105" s="78">
        <v>0.8</v>
      </c>
      <c r="M105" s="83">
        <f t="shared" si="23"/>
        <v>2.20666666666667</v>
      </c>
      <c r="N105" s="84">
        <f t="shared" si="31"/>
        <v>6.62</v>
      </c>
      <c r="O105" s="85"/>
      <c r="Q105" s="87">
        <f t="shared" si="32"/>
        <v>122.4</v>
      </c>
      <c r="R105" s="87">
        <v>0.053</v>
      </c>
      <c r="S105" s="87">
        <v>1</v>
      </c>
      <c r="T105" s="87">
        <f t="shared" si="27"/>
        <v>6.4872</v>
      </c>
      <c r="U105" s="87">
        <f t="shared" si="28"/>
        <v>1.29744</v>
      </c>
      <c r="V105" s="87">
        <f t="shared" si="29"/>
        <v>3.89232</v>
      </c>
      <c r="W105" s="87">
        <f t="shared" si="30"/>
        <v>1.29744</v>
      </c>
    </row>
    <row r="106" s="64" customFormat="1" ht="27" spans="1:23">
      <c r="A106" s="78"/>
      <c r="B106" s="78"/>
      <c r="C106" s="79"/>
      <c r="D106" s="78" t="s">
        <v>236</v>
      </c>
      <c r="E106" s="78" t="s">
        <v>20</v>
      </c>
      <c r="F106" s="78" t="s">
        <v>237</v>
      </c>
      <c r="G106" s="78">
        <f t="shared" si="24"/>
        <v>1</v>
      </c>
      <c r="H106" s="78">
        <f t="shared" si="25"/>
        <v>2.5</v>
      </c>
      <c r="I106" s="78">
        <f t="shared" si="26"/>
        <v>1.3</v>
      </c>
      <c r="J106" s="78">
        <v>1</v>
      </c>
      <c r="K106" s="78">
        <v>1.2</v>
      </c>
      <c r="L106" s="78">
        <v>0.8</v>
      </c>
      <c r="M106" s="83">
        <f t="shared" si="23"/>
        <v>1.68</v>
      </c>
      <c r="N106" s="84">
        <f t="shared" si="31"/>
        <v>5.04</v>
      </c>
      <c r="O106" s="85"/>
      <c r="Q106" s="87">
        <f t="shared" si="32"/>
        <v>122.4</v>
      </c>
      <c r="R106" s="88">
        <v>0.04</v>
      </c>
      <c r="S106" s="88">
        <v>1</v>
      </c>
      <c r="T106" s="88">
        <f t="shared" si="27"/>
        <v>4.896</v>
      </c>
      <c r="U106" s="88">
        <f t="shared" si="28"/>
        <v>0.9792</v>
      </c>
      <c r="V106" s="88">
        <f t="shared" si="29"/>
        <v>2.9376</v>
      </c>
      <c r="W106" s="88">
        <f t="shared" si="30"/>
        <v>0.9792</v>
      </c>
    </row>
    <row r="107" ht="27" spans="1:23">
      <c r="A107" s="78"/>
      <c r="B107" s="78"/>
      <c r="C107" s="79"/>
      <c r="D107" s="78" t="s">
        <v>238</v>
      </c>
      <c r="E107" s="78" t="s">
        <v>20</v>
      </c>
      <c r="F107" s="78" t="s">
        <v>239</v>
      </c>
      <c r="G107" s="78">
        <f t="shared" si="24"/>
        <v>0.9</v>
      </c>
      <c r="H107" s="78">
        <f t="shared" si="25"/>
        <v>2.1</v>
      </c>
      <c r="I107" s="78">
        <f t="shared" si="26"/>
        <v>1.1</v>
      </c>
      <c r="J107" s="78">
        <v>1</v>
      </c>
      <c r="K107" s="78">
        <v>1.2</v>
      </c>
      <c r="L107" s="78">
        <v>0.8</v>
      </c>
      <c r="M107" s="83">
        <f t="shared" si="23"/>
        <v>1.43333333333333</v>
      </c>
      <c r="N107" s="84">
        <f t="shared" si="31"/>
        <v>4.3</v>
      </c>
      <c r="O107" s="85"/>
      <c r="Q107" s="87">
        <f t="shared" si="32"/>
        <v>122.4</v>
      </c>
      <c r="R107" s="87">
        <v>0.034</v>
      </c>
      <c r="S107" s="87">
        <v>1</v>
      </c>
      <c r="T107" s="87">
        <f t="shared" si="27"/>
        <v>4.1616</v>
      </c>
      <c r="U107" s="87">
        <f t="shared" si="28"/>
        <v>0.83232</v>
      </c>
      <c r="V107" s="87">
        <f t="shared" si="29"/>
        <v>2.49696</v>
      </c>
      <c r="W107" s="87">
        <f t="shared" si="30"/>
        <v>0.83232</v>
      </c>
    </row>
    <row r="108" s="64" customFormat="1" spans="1:23">
      <c r="A108" s="78"/>
      <c r="B108" s="78"/>
      <c r="C108" s="79"/>
      <c r="D108" s="78" t="s">
        <v>240</v>
      </c>
      <c r="E108" s="78" t="s">
        <v>20</v>
      </c>
      <c r="F108" s="78" t="s">
        <v>241</v>
      </c>
      <c r="G108" s="78">
        <f t="shared" si="24"/>
        <v>1.2</v>
      </c>
      <c r="H108" s="78">
        <f t="shared" si="25"/>
        <v>2.8</v>
      </c>
      <c r="I108" s="78">
        <f t="shared" si="26"/>
        <v>1.4</v>
      </c>
      <c r="J108" s="78">
        <v>1</v>
      </c>
      <c r="K108" s="78">
        <v>1.2</v>
      </c>
      <c r="L108" s="78">
        <v>0.8</v>
      </c>
      <c r="M108" s="83">
        <f t="shared" si="23"/>
        <v>1.89333333333333</v>
      </c>
      <c r="N108" s="84">
        <f t="shared" si="31"/>
        <v>5.68</v>
      </c>
      <c r="O108" s="85"/>
      <c r="Q108" s="87">
        <f t="shared" si="32"/>
        <v>122.4</v>
      </c>
      <c r="R108" s="88">
        <v>0.045</v>
      </c>
      <c r="S108" s="88">
        <v>1</v>
      </c>
      <c r="T108" s="88">
        <f t="shared" si="27"/>
        <v>5.508</v>
      </c>
      <c r="U108" s="88">
        <f t="shared" si="28"/>
        <v>1.1016</v>
      </c>
      <c r="V108" s="88">
        <f t="shared" si="29"/>
        <v>3.3048</v>
      </c>
      <c r="W108" s="88">
        <f t="shared" si="30"/>
        <v>1.1016</v>
      </c>
    </row>
    <row r="109" ht="67.5" spans="1:23">
      <c r="A109" s="78"/>
      <c r="B109" s="78"/>
      <c r="C109" s="79" t="s">
        <v>117</v>
      </c>
      <c r="D109" s="78" t="s">
        <v>242</v>
      </c>
      <c r="E109" s="78" t="s">
        <v>20</v>
      </c>
      <c r="F109" s="78" t="s">
        <v>243</v>
      </c>
      <c r="G109" s="78">
        <f t="shared" si="24"/>
        <v>2.5</v>
      </c>
      <c r="H109" s="78">
        <f t="shared" si="25"/>
        <v>6.2</v>
      </c>
      <c r="I109" s="78">
        <f t="shared" si="26"/>
        <v>3.1</v>
      </c>
      <c r="J109" s="78">
        <v>1</v>
      </c>
      <c r="K109" s="78">
        <v>1.2</v>
      </c>
      <c r="L109" s="78">
        <v>0.8</v>
      </c>
      <c r="M109" s="83">
        <f t="shared" si="23"/>
        <v>4.14</v>
      </c>
      <c r="N109" s="84">
        <f t="shared" si="31"/>
        <v>12.42</v>
      </c>
      <c r="O109" s="85"/>
      <c r="Q109" s="87">
        <f t="shared" si="32"/>
        <v>122.4</v>
      </c>
      <c r="R109" s="87">
        <v>0.101</v>
      </c>
      <c r="S109" s="87">
        <v>1</v>
      </c>
      <c r="T109" s="87">
        <f t="shared" si="27"/>
        <v>12.3624</v>
      </c>
      <c r="U109" s="87">
        <f t="shared" si="28"/>
        <v>2.47248</v>
      </c>
      <c r="V109" s="87">
        <f t="shared" si="29"/>
        <v>7.41744</v>
      </c>
      <c r="W109" s="87">
        <f t="shared" si="30"/>
        <v>2.47248</v>
      </c>
    </row>
    <row r="110" s="64" customFormat="1" ht="27" spans="1:23">
      <c r="A110" s="78"/>
      <c r="B110" s="78"/>
      <c r="C110" s="79" t="s">
        <v>120</v>
      </c>
      <c r="D110" s="78" t="s">
        <v>244</v>
      </c>
      <c r="E110" s="78" t="s">
        <v>20</v>
      </c>
      <c r="F110" s="78" t="s">
        <v>245</v>
      </c>
      <c r="G110" s="78">
        <f t="shared" si="24"/>
        <v>1.8</v>
      </c>
      <c r="H110" s="78">
        <f t="shared" si="25"/>
        <v>4.4</v>
      </c>
      <c r="I110" s="78">
        <f t="shared" si="26"/>
        <v>2.2</v>
      </c>
      <c r="J110" s="78">
        <v>1</v>
      </c>
      <c r="K110" s="78">
        <v>1.2</v>
      </c>
      <c r="L110" s="78">
        <v>0.8</v>
      </c>
      <c r="M110" s="83">
        <f t="shared" si="23"/>
        <v>2.94666666666667</v>
      </c>
      <c r="N110" s="84">
        <f t="shared" si="31"/>
        <v>8.84</v>
      </c>
      <c r="O110" s="85"/>
      <c r="Q110" s="87">
        <f t="shared" si="32"/>
        <v>122.4</v>
      </c>
      <c r="R110" s="88">
        <v>0.071</v>
      </c>
      <c r="S110" s="88">
        <v>1</v>
      </c>
      <c r="T110" s="88">
        <f t="shared" si="27"/>
        <v>8.6904</v>
      </c>
      <c r="U110" s="88">
        <f t="shared" si="28"/>
        <v>1.73808</v>
      </c>
      <c r="V110" s="88">
        <f t="shared" si="29"/>
        <v>5.21424</v>
      </c>
      <c r="W110" s="88">
        <f t="shared" si="30"/>
        <v>1.73808</v>
      </c>
    </row>
    <row r="111" s="66" customFormat="1" spans="1:18">
      <c r="A111" s="78"/>
      <c r="B111" s="75" t="s">
        <v>123</v>
      </c>
      <c r="C111" s="75"/>
      <c r="D111" s="75"/>
      <c r="E111" s="75"/>
      <c r="F111" s="75"/>
      <c r="G111" s="75"/>
      <c r="H111" s="75"/>
      <c r="I111" s="75"/>
      <c r="J111" s="75"/>
      <c r="K111" s="75"/>
      <c r="L111" s="75"/>
      <c r="M111" s="80">
        <f t="shared" si="23"/>
        <v>41.56</v>
      </c>
      <c r="N111" s="81">
        <f>SUM(N95:N110)</f>
        <v>124.68</v>
      </c>
      <c r="O111" s="82"/>
      <c r="R111" s="66">
        <f>SUM(R95,R96,R97,R98,R99,R100,R101,R104,R105,R106,R107,R108,R109,R110)</f>
        <v>1</v>
      </c>
    </row>
    <row r="112" ht="27" spans="1:23">
      <c r="A112" s="78">
        <v>4</v>
      </c>
      <c r="B112" s="89" t="s">
        <v>246</v>
      </c>
      <c r="C112" s="89" t="s">
        <v>18</v>
      </c>
      <c r="D112" s="89" t="s">
        <v>247</v>
      </c>
      <c r="E112" s="78" t="s">
        <v>248</v>
      </c>
      <c r="F112" s="78" t="s">
        <v>249</v>
      </c>
      <c r="G112" s="78">
        <f t="shared" ref="G112:I115" si="33">CEILING(U112/J112,0.1)</f>
        <v>1</v>
      </c>
      <c r="H112" s="78">
        <f t="shared" si="33"/>
        <v>2.4</v>
      </c>
      <c r="I112" s="78">
        <f t="shared" si="33"/>
        <v>1.2</v>
      </c>
      <c r="J112" s="78">
        <v>1</v>
      </c>
      <c r="K112" s="78">
        <v>1.2</v>
      </c>
      <c r="L112" s="78">
        <v>0.8</v>
      </c>
      <c r="M112" s="83">
        <f t="shared" si="23"/>
        <v>1.61333333333333</v>
      </c>
      <c r="N112" s="84">
        <f t="shared" ref="N112:N115" si="34">SUM(G112*J112+H112*K112+I112*L112)</f>
        <v>4.84</v>
      </c>
      <c r="O112" s="85"/>
      <c r="Q112" s="87">
        <f t="shared" ref="Q112:Q115" si="35">22*2.1</f>
        <v>46.2</v>
      </c>
      <c r="R112" s="87">
        <v>1</v>
      </c>
      <c r="S112" s="87">
        <v>0.1</v>
      </c>
      <c r="T112" s="87">
        <f t="shared" ref="T112:T115" si="36">Q112*R112*S112</f>
        <v>4.62</v>
      </c>
      <c r="U112" s="87">
        <f t="shared" ref="U112:U115" si="37">T112*0.2</f>
        <v>0.924</v>
      </c>
      <c r="V112" s="87">
        <f t="shared" ref="V112:V115" si="38">T112*0.6</f>
        <v>2.772</v>
      </c>
      <c r="W112" s="87">
        <f t="shared" ref="W112:W115" si="39">T112*0.2</f>
        <v>0.924</v>
      </c>
    </row>
    <row r="113" ht="40.5" spans="1:23">
      <c r="A113" s="78"/>
      <c r="B113" s="90"/>
      <c r="C113" s="90"/>
      <c r="D113" s="90"/>
      <c r="E113" s="78" t="s">
        <v>250</v>
      </c>
      <c r="F113" s="78" t="s">
        <v>251</v>
      </c>
      <c r="G113" s="78">
        <f t="shared" si="33"/>
        <v>2.8</v>
      </c>
      <c r="H113" s="78">
        <f t="shared" si="33"/>
        <v>7</v>
      </c>
      <c r="I113" s="78">
        <f t="shared" si="33"/>
        <v>3.5</v>
      </c>
      <c r="J113" s="78">
        <v>1</v>
      </c>
      <c r="K113" s="78">
        <v>1.2</v>
      </c>
      <c r="L113" s="78">
        <v>0.8</v>
      </c>
      <c r="M113" s="83">
        <f t="shared" si="23"/>
        <v>4.66666666666667</v>
      </c>
      <c r="N113" s="84">
        <f t="shared" si="34"/>
        <v>14</v>
      </c>
      <c r="O113" s="85"/>
      <c r="Q113" s="87">
        <f t="shared" si="35"/>
        <v>46.2</v>
      </c>
      <c r="R113" s="87">
        <v>1</v>
      </c>
      <c r="S113" s="87">
        <v>0.3</v>
      </c>
      <c r="T113" s="87">
        <f t="shared" si="36"/>
        <v>13.86</v>
      </c>
      <c r="U113" s="87">
        <f t="shared" si="37"/>
        <v>2.772</v>
      </c>
      <c r="V113" s="87">
        <f t="shared" si="38"/>
        <v>8.316</v>
      </c>
      <c r="W113" s="87">
        <f t="shared" si="39"/>
        <v>2.772</v>
      </c>
    </row>
    <row r="114" ht="27" spans="1:23">
      <c r="A114" s="78"/>
      <c r="B114" s="90"/>
      <c r="C114" s="91"/>
      <c r="D114" s="90"/>
      <c r="E114" s="78" t="s">
        <v>252</v>
      </c>
      <c r="F114" s="78" t="s">
        <v>253</v>
      </c>
      <c r="G114" s="78">
        <f t="shared" si="33"/>
        <v>3.7</v>
      </c>
      <c r="H114" s="78">
        <f t="shared" si="33"/>
        <v>9.3</v>
      </c>
      <c r="I114" s="78">
        <f t="shared" si="33"/>
        <v>4.7</v>
      </c>
      <c r="J114" s="78">
        <v>1</v>
      </c>
      <c r="K114" s="78">
        <v>1.2</v>
      </c>
      <c r="L114" s="78">
        <v>0.8</v>
      </c>
      <c r="M114" s="83">
        <f t="shared" si="23"/>
        <v>6.20666666666667</v>
      </c>
      <c r="N114" s="84">
        <f t="shared" si="34"/>
        <v>18.62</v>
      </c>
      <c r="O114" s="85"/>
      <c r="Q114" s="87">
        <f t="shared" si="35"/>
        <v>46.2</v>
      </c>
      <c r="R114" s="87">
        <v>1</v>
      </c>
      <c r="S114" s="87">
        <v>0.4</v>
      </c>
      <c r="T114" s="87">
        <f t="shared" si="36"/>
        <v>18.48</v>
      </c>
      <c r="U114" s="87">
        <f t="shared" si="37"/>
        <v>3.696</v>
      </c>
      <c r="V114" s="87">
        <f t="shared" si="38"/>
        <v>11.088</v>
      </c>
      <c r="W114" s="87">
        <f t="shared" si="39"/>
        <v>3.696</v>
      </c>
    </row>
    <row r="115" ht="27" spans="1:23">
      <c r="A115" s="78"/>
      <c r="B115" s="91"/>
      <c r="C115" s="78" t="s">
        <v>117</v>
      </c>
      <c r="D115" s="91"/>
      <c r="E115" s="78" t="s">
        <v>254</v>
      </c>
      <c r="F115" s="78" t="s">
        <v>255</v>
      </c>
      <c r="G115" s="78">
        <f t="shared" si="33"/>
        <v>1.9</v>
      </c>
      <c r="H115" s="78">
        <f t="shared" si="33"/>
        <v>4.7</v>
      </c>
      <c r="I115" s="78">
        <f t="shared" si="33"/>
        <v>2.4</v>
      </c>
      <c r="J115" s="78">
        <v>1</v>
      </c>
      <c r="K115" s="78">
        <v>1.2</v>
      </c>
      <c r="L115" s="78">
        <v>0.8</v>
      </c>
      <c r="M115" s="83">
        <f t="shared" si="23"/>
        <v>3.15333333333333</v>
      </c>
      <c r="N115" s="84">
        <f t="shared" si="34"/>
        <v>9.46</v>
      </c>
      <c r="O115" s="85"/>
      <c r="Q115" s="87">
        <f t="shared" si="35"/>
        <v>46.2</v>
      </c>
      <c r="R115" s="87">
        <v>1</v>
      </c>
      <c r="S115" s="87">
        <v>0.2</v>
      </c>
      <c r="T115" s="87">
        <f t="shared" si="36"/>
        <v>9.24</v>
      </c>
      <c r="U115" s="87">
        <f t="shared" si="37"/>
        <v>1.848</v>
      </c>
      <c r="V115" s="87">
        <f t="shared" si="38"/>
        <v>5.544</v>
      </c>
      <c r="W115" s="87">
        <f t="shared" si="39"/>
        <v>1.848</v>
      </c>
    </row>
    <row r="116" s="66" customFormat="1" spans="1:18">
      <c r="A116" s="78"/>
      <c r="B116" s="75" t="s">
        <v>123</v>
      </c>
      <c r="C116" s="75"/>
      <c r="D116" s="75"/>
      <c r="E116" s="75"/>
      <c r="F116" s="75"/>
      <c r="G116" s="75"/>
      <c r="H116" s="75"/>
      <c r="I116" s="75"/>
      <c r="J116" s="75"/>
      <c r="K116" s="75"/>
      <c r="L116" s="75"/>
      <c r="M116" s="80">
        <f t="shared" si="23"/>
        <v>15.64</v>
      </c>
      <c r="N116" s="81">
        <f>SUM(N112:N115)</f>
        <v>46.92</v>
      </c>
      <c r="O116" s="82"/>
      <c r="R116" s="66">
        <f>SUM(R112)</f>
        <v>1</v>
      </c>
    </row>
    <row r="117" spans="1:14">
      <c r="A117" s="67"/>
      <c r="B117" s="67"/>
      <c r="C117" s="67"/>
      <c r="G117" s="71"/>
      <c r="H117" s="71"/>
      <c r="I117" s="71"/>
      <c r="N117" s="92"/>
    </row>
  </sheetData>
  <mergeCells count="48">
    <mergeCell ref="G1:I1"/>
    <mergeCell ref="J1:L1"/>
    <mergeCell ref="B50:L50"/>
    <mergeCell ref="B94:L94"/>
    <mergeCell ref="B111:L111"/>
    <mergeCell ref="B116:L116"/>
    <mergeCell ref="A1:A2"/>
    <mergeCell ref="A3:A50"/>
    <mergeCell ref="A51:A94"/>
    <mergeCell ref="A95:A111"/>
    <mergeCell ref="A112:A116"/>
    <mergeCell ref="B1:B2"/>
    <mergeCell ref="B3:B49"/>
    <mergeCell ref="B51:B93"/>
    <mergeCell ref="B95:B110"/>
    <mergeCell ref="B112:B115"/>
    <mergeCell ref="C1:C2"/>
    <mergeCell ref="C3:C31"/>
    <mergeCell ref="C32:C47"/>
    <mergeCell ref="C51:C83"/>
    <mergeCell ref="C85:C92"/>
    <mergeCell ref="C95:C103"/>
    <mergeCell ref="C104:C108"/>
    <mergeCell ref="C112:C114"/>
    <mergeCell ref="D1:D2"/>
    <mergeCell ref="D4:D6"/>
    <mergeCell ref="D7:D10"/>
    <mergeCell ref="D11:D14"/>
    <mergeCell ref="D15:D18"/>
    <mergeCell ref="D19:D22"/>
    <mergeCell ref="D24:D25"/>
    <mergeCell ref="D26:D29"/>
    <mergeCell ref="D33:D35"/>
    <mergeCell ref="D38:D41"/>
    <mergeCell ref="D44:D45"/>
    <mergeCell ref="D51:D71"/>
    <mergeCell ref="D72:D82"/>
    <mergeCell ref="D85:D93"/>
    <mergeCell ref="D101:D103"/>
    <mergeCell ref="D112:D115"/>
    <mergeCell ref="E1:E2"/>
    <mergeCell ref="F1:F2"/>
    <mergeCell ref="M1:M2"/>
    <mergeCell ref="N1:N2"/>
    <mergeCell ref="O1:O2"/>
    <mergeCell ref="Q1:Q2"/>
    <mergeCell ref="R1:R2"/>
    <mergeCell ref="S1:S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workbookViewId="0">
      <selection activeCell="D80" sqref="D80:D85"/>
    </sheetView>
  </sheetViews>
  <sheetFormatPr defaultColWidth="9" defaultRowHeight="13.5" outlineLevelCol="7"/>
  <cols>
    <col min="5" max="5" width="35.1083333333333" customWidth="1"/>
  </cols>
  <sheetData>
    <row r="1" spans="1:8">
      <c r="A1" s="44" t="s">
        <v>256</v>
      </c>
      <c r="B1" s="44" t="s">
        <v>257</v>
      </c>
      <c r="C1" s="44" t="s">
        <v>258</v>
      </c>
      <c r="D1" s="44" t="s">
        <v>259</v>
      </c>
      <c r="E1" s="45" t="s">
        <v>260</v>
      </c>
      <c r="F1" s="46" t="s">
        <v>261</v>
      </c>
      <c r="G1" s="46"/>
      <c r="H1" s="46"/>
    </row>
    <row r="2" spans="1:8">
      <c r="A2" s="44"/>
      <c r="B2" s="44"/>
      <c r="C2" s="44"/>
      <c r="D2" s="44"/>
      <c r="E2" s="45"/>
      <c r="F2" s="47" t="s">
        <v>262</v>
      </c>
      <c r="G2" s="44" t="s">
        <v>263</v>
      </c>
      <c r="H2" s="47" t="s">
        <v>264</v>
      </c>
    </row>
    <row r="3" spans="1:8">
      <c r="A3" s="48"/>
      <c r="B3" s="49"/>
      <c r="C3" s="49"/>
      <c r="D3" s="49"/>
      <c r="E3" s="50"/>
      <c r="F3" s="51"/>
      <c r="G3" s="51"/>
      <c r="H3" s="51"/>
    </row>
    <row r="4" spans="1:8">
      <c r="A4" s="52" t="s">
        <v>265</v>
      </c>
      <c r="B4" s="52" t="s">
        <v>266</v>
      </c>
      <c r="C4" s="52" t="s">
        <v>267</v>
      </c>
      <c r="D4" s="52" t="s">
        <v>268</v>
      </c>
      <c r="E4" s="53" t="s">
        <v>269</v>
      </c>
      <c r="F4" s="54">
        <v>10560</v>
      </c>
      <c r="G4" s="52">
        <v>1</v>
      </c>
      <c r="H4" s="55">
        <f>(F4*G4)</f>
        <v>10560</v>
      </c>
    </row>
    <row r="5" spans="1:8">
      <c r="A5" s="52"/>
      <c r="B5" s="52"/>
      <c r="C5" s="52"/>
      <c r="D5" s="52" t="s">
        <v>270</v>
      </c>
      <c r="E5" s="53" t="s">
        <v>271</v>
      </c>
      <c r="F5" s="56"/>
      <c r="G5" s="52"/>
      <c r="H5" s="55"/>
    </row>
    <row r="6" ht="21" spans="1:8">
      <c r="A6" s="52"/>
      <c r="B6" s="52"/>
      <c r="C6" s="52"/>
      <c r="D6" s="52" t="s">
        <v>272</v>
      </c>
      <c r="E6" s="53" t="s">
        <v>273</v>
      </c>
      <c r="F6" s="57"/>
      <c r="G6" s="52"/>
      <c r="H6" s="55"/>
    </row>
    <row r="7" ht="399" spans="1:8">
      <c r="A7" s="52"/>
      <c r="B7" s="52"/>
      <c r="C7" s="52" t="s">
        <v>274</v>
      </c>
      <c r="D7" s="52" t="s">
        <v>275</v>
      </c>
      <c r="E7" s="53" t="s">
        <v>276</v>
      </c>
      <c r="F7" s="54">
        <v>105600</v>
      </c>
      <c r="G7" s="52">
        <v>1</v>
      </c>
      <c r="H7" s="55">
        <f>F7*G7</f>
        <v>105600</v>
      </c>
    </row>
    <row r="8" ht="409.5" spans="1:8">
      <c r="A8" s="52"/>
      <c r="B8" s="52"/>
      <c r="C8" s="52"/>
      <c r="D8" s="52" t="s">
        <v>277</v>
      </c>
      <c r="E8" s="53" t="s">
        <v>278</v>
      </c>
      <c r="F8" s="56"/>
      <c r="G8" s="52"/>
      <c r="H8" s="55"/>
    </row>
    <row r="9" ht="409.5" spans="1:8">
      <c r="A9" s="52"/>
      <c r="B9" s="52"/>
      <c r="C9" s="52"/>
      <c r="D9" s="52" t="s">
        <v>279</v>
      </c>
      <c r="E9" s="53" t="s">
        <v>280</v>
      </c>
      <c r="F9" s="56"/>
      <c r="G9" s="52"/>
      <c r="H9" s="55"/>
    </row>
    <row r="10" ht="409.5" spans="1:8">
      <c r="A10" s="52"/>
      <c r="B10" s="52"/>
      <c r="C10" s="52"/>
      <c r="D10" s="52" t="s">
        <v>281</v>
      </c>
      <c r="E10" s="53" t="s">
        <v>282</v>
      </c>
      <c r="F10" s="56"/>
      <c r="G10" s="52"/>
      <c r="H10" s="55"/>
    </row>
    <row r="11" ht="409.5" spans="1:8">
      <c r="A11" s="52"/>
      <c r="B11" s="52"/>
      <c r="C11" s="52"/>
      <c r="D11" s="52" t="s">
        <v>283</v>
      </c>
      <c r="E11" s="53" t="s">
        <v>284</v>
      </c>
      <c r="F11" s="56"/>
      <c r="G11" s="52"/>
      <c r="H11" s="55"/>
    </row>
    <row r="12" ht="357" spans="1:8">
      <c r="A12" s="52"/>
      <c r="B12" s="52"/>
      <c r="C12" s="52"/>
      <c r="D12" s="52" t="s">
        <v>285</v>
      </c>
      <c r="E12" s="53" t="s">
        <v>286</v>
      </c>
      <c r="F12" s="57"/>
      <c r="G12" s="52"/>
      <c r="H12" s="55"/>
    </row>
    <row r="13" ht="21" spans="1:8">
      <c r="A13" s="52"/>
      <c r="B13" s="52"/>
      <c r="C13" s="52" t="s">
        <v>287</v>
      </c>
      <c r="D13" s="52" t="s">
        <v>288</v>
      </c>
      <c r="E13" s="53" t="s">
        <v>289</v>
      </c>
      <c r="F13" s="54">
        <v>17600</v>
      </c>
      <c r="G13" s="52">
        <v>1</v>
      </c>
      <c r="H13" s="55">
        <f>F13*G13</f>
        <v>17600</v>
      </c>
    </row>
    <row r="14" ht="94.5" spans="1:8">
      <c r="A14" s="52"/>
      <c r="B14" s="52"/>
      <c r="C14" s="52"/>
      <c r="D14" s="52" t="s">
        <v>290</v>
      </c>
      <c r="E14" s="53" t="s">
        <v>291</v>
      </c>
      <c r="F14" s="56"/>
      <c r="G14" s="52"/>
      <c r="H14" s="55"/>
    </row>
    <row r="15" ht="21" spans="1:8">
      <c r="A15" s="52"/>
      <c r="B15" s="52"/>
      <c r="C15" s="52" t="s">
        <v>292</v>
      </c>
      <c r="D15" s="52" t="s">
        <v>293</v>
      </c>
      <c r="E15" s="53" t="s">
        <v>294</v>
      </c>
      <c r="F15" s="54">
        <v>10560</v>
      </c>
      <c r="G15" s="52">
        <v>1</v>
      </c>
      <c r="H15" s="55">
        <f>F15*G15</f>
        <v>10560</v>
      </c>
    </row>
    <row r="16" spans="1:8">
      <c r="A16" s="52"/>
      <c r="B16" s="52"/>
      <c r="C16" s="52"/>
      <c r="D16" s="52" t="s">
        <v>295</v>
      </c>
      <c r="E16" s="53" t="s">
        <v>296</v>
      </c>
      <c r="F16" s="56"/>
      <c r="G16" s="52"/>
      <c r="H16" s="55"/>
    </row>
    <row r="17" spans="1:8">
      <c r="A17" s="52"/>
      <c r="B17" s="52"/>
      <c r="C17" s="52"/>
      <c r="D17" s="52" t="s">
        <v>297</v>
      </c>
      <c r="E17" s="53" t="s">
        <v>298</v>
      </c>
      <c r="F17" s="57"/>
      <c r="G17" s="52"/>
      <c r="H17" s="55"/>
    </row>
    <row r="18" ht="126" spans="1:8">
      <c r="A18" s="52"/>
      <c r="B18" s="52"/>
      <c r="C18" s="52" t="s">
        <v>299</v>
      </c>
      <c r="D18" s="52" t="s">
        <v>300</v>
      </c>
      <c r="E18" s="53" t="s">
        <v>301</v>
      </c>
      <c r="F18" s="54">
        <v>87200</v>
      </c>
      <c r="G18" s="52">
        <v>1</v>
      </c>
      <c r="H18" s="55">
        <f>F18*G18</f>
        <v>87200</v>
      </c>
    </row>
    <row r="19" ht="63" spans="1:8">
      <c r="A19" s="52"/>
      <c r="B19" s="52"/>
      <c r="C19" s="52"/>
      <c r="D19" s="52" t="s">
        <v>302</v>
      </c>
      <c r="E19" s="53" t="s">
        <v>303</v>
      </c>
      <c r="F19" s="56"/>
      <c r="G19" s="52"/>
      <c r="H19" s="55"/>
    </row>
    <row r="20" ht="42" spans="1:8">
      <c r="A20" s="52"/>
      <c r="B20" s="52"/>
      <c r="C20" s="52"/>
      <c r="D20" s="52" t="s">
        <v>304</v>
      </c>
      <c r="E20" s="53" t="s">
        <v>305</v>
      </c>
      <c r="F20" s="57"/>
      <c r="G20" s="52"/>
      <c r="H20" s="55"/>
    </row>
    <row r="21" ht="199.5" spans="1:8">
      <c r="A21" s="52"/>
      <c r="B21" s="52"/>
      <c r="C21" s="52" t="s">
        <v>306</v>
      </c>
      <c r="D21" s="52" t="s">
        <v>306</v>
      </c>
      <c r="E21" s="53" t="s">
        <v>307</v>
      </c>
      <c r="F21" s="54">
        <v>24640</v>
      </c>
      <c r="G21" s="52">
        <v>1</v>
      </c>
      <c r="H21" s="55">
        <f>F21*G21</f>
        <v>24640</v>
      </c>
    </row>
    <row r="22" spans="1:8">
      <c r="A22" s="52"/>
      <c r="B22" s="52"/>
      <c r="C22" s="52" t="s">
        <v>308</v>
      </c>
      <c r="D22" s="52" t="s">
        <v>309</v>
      </c>
      <c r="E22" s="53" t="s">
        <v>310</v>
      </c>
      <c r="F22" s="54">
        <v>7040</v>
      </c>
      <c r="G22" s="52">
        <v>1</v>
      </c>
      <c r="H22" s="55">
        <f>F22*G22</f>
        <v>7040</v>
      </c>
    </row>
    <row r="23" spans="1:8">
      <c r="A23" s="52"/>
      <c r="B23" s="52"/>
      <c r="C23" s="52"/>
      <c r="D23" s="52" t="s">
        <v>311</v>
      </c>
      <c r="E23" s="53" t="s">
        <v>312</v>
      </c>
      <c r="F23" s="57"/>
      <c r="G23" s="52"/>
      <c r="H23" s="55"/>
    </row>
    <row r="24" ht="21" spans="1:8">
      <c r="A24" s="52"/>
      <c r="B24" s="52"/>
      <c r="C24" s="52" t="s">
        <v>313</v>
      </c>
      <c r="D24" s="52" t="s">
        <v>313</v>
      </c>
      <c r="E24" s="53" t="s">
        <v>314</v>
      </c>
      <c r="F24" s="58">
        <v>3520</v>
      </c>
      <c r="G24" s="52">
        <v>1</v>
      </c>
      <c r="H24" s="55">
        <f>F24*G24</f>
        <v>3520</v>
      </c>
    </row>
    <row r="25" ht="21" spans="1:8">
      <c r="A25" s="52"/>
      <c r="B25" s="52" t="s">
        <v>315</v>
      </c>
      <c r="C25" s="52" t="s">
        <v>316</v>
      </c>
      <c r="D25" s="52" t="s">
        <v>317</v>
      </c>
      <c r="E25" s="53" t="s">
        <v>318</v>
      </c>
      <c r="F25" s="54">
        <v>165440</v>
      </c>
      <c r="G25" s="52">
        <v>1</v>
      </c>
      <c r="H25" s="55">
        <f>F25*G25</f>
        <v>165440</v>
      </c>
    </row>
    <row r="26" ht="21" spans="1:8">
      <c r="A26" s="52"/>
      <c r="B26" s="52"/>
      <c r="C26" s="52"/>
      <c r="D26" s="52" t="s">
        <v>319</v>
      </c>
      <c r="E26" s="53" t="s">
        <v>320</v>
      </c>
      <c r="F26" s="56"/>
      <c r="G26" s="52"/>
      <c r="H26" s="55"/>
    </row>
    <row r="27" spans="1:8">
      <c r="A27" s="52"/>
      <c r="B27" s="52"/>
      <c r="C27" s="52"/>
      <c r="D27" s="52" t="s">
        <v>321</v>
      </c>
      <c r="E27" s="53" t="s">
        <v>322</v>
      </c>
      <c r="F27" s="56"/>
      <c r="G27" s="52"/>
      <c r="H27" s="55"/>
    </row>
    <row r="28" ht="21" spans="1:8">
      <c r="A28" s="52"/>
      <c r="B28" s="52"/>
      <c r="C28" s="52" t="s">
        <v>323</v>
      </c>
      <c r="D28" s="52" t="s">
        <v>324</v>
      </c>
      <c r="E28" s="53" t="s">
        <v>325</v>
      </c>
      <c r="F28" s="56"/>
      <c r="G28" s="52"/>
      <c r="H28" s="55"/>
    </row>
    <row r="29" spans="1:8">
      <c r="A29" s="52"/>
      <c r="B29" s="52"/>
      <c r="C29" s="52"/>
      <c r="D29" s="52" t="s">
        <v>270</v>
      </c>
      <c r="E29" s="53" t="s">
        <v>326</v>
      </c>
      <c r="F29" s="56"/>
      <c r="G29" s="52"/>
      <c r="H29" s="55"/>
    </row>
    <row r="30" spans="1:8">
      <c r="A30" s="52"/>
      <c r="B30" s="52"/>
      <c r="C30" s="52"/>
      <c r="D30" s="52" t="s">
        <v>327</v>
      </c>
      <c r="E30" s="53" t="s">
        <v>328</v>
      </c>
      <c r="F30" s="56"/>
      <c r="G30" s="52"/>
      <c r="H30" s="55"/>
    </row>
    <row r="31" spans="1:8">
      <c r="A31" s="52"/>
      <c r="B31" s="52"/>
      <c r="C31" s="52"/>
      <c r="D31" s="52" t="s">
        <v>329</v>
      </c>
      <c r="E31" s="53" t="s">
        <v>330</v>
      </c>
      <c r="F31" s="56"/>
      <c r="G31" s="52"/>
      <c r="H31" s="55"/>
    </row>
    <row r="32" spans="1:8">
      <c r="A32" s="52"/>
      <c r="B32" s="52"/>
      <c r="C32" s="52" t="s">
        <v>331</v>
      </c>
      <c r="D32" s="52" t="s">
        <v>332</v>
      </c>
      <c r="E32" s="53" t="s">
        <v>333</v>
      </c>
      <c r="F32" s="56"/>
      <c r="G32" s="52"/>
      <c r="H32" s="55"/>
    </row>
    <row r="33" ht="21" spans="1:8">
      <c r="A33" s="52"/>
      <c r="B33" s="52"/>
      <c r="C33" s="52"/>
      <c r="D33" s="52" t="s">
        <v>334</v>
      </c>
      <c r="E33" s="53" t="s">
        <v>335</v>
      </c>
      <c r="F33" s="56"/>
      <c r="G33" s="52"/>
      <c r="H33" s="55"/>
    </row>
    <row r="34" ht="21" spans="1:8">
      <c r="A34" s="52"/>
      <c r="B34" s="52"/>
      <c r="C34" s="52"/>
      <c r="D34" s="52" t="s">
        <v>336</v>
      </c>
      <c r="E34" s="53" t="s">
        <v>337</v>
      </c>
      <c r="F34" s="56"/>
      <c r="G34" s="52"/>
      <c r="H34" s="55"/>
    </row>
    <row r="35" ht="21" spans="1:8">
      <c r="A35" s="52"/>
      <c r="B35" s="52"/>
      <c r="C35" s="52"/>
      <c r="D35" s="52" t="s">
        <v>338</v>
      </c>
      <c r="E35" s="53" t="s">
        <v>339</v>
      </c>
      <c r="F35" s="56"/>
      <c r="G35" s="52"/>
      <c r="H35" s="55"/>
    </row>
    <row r="36" spans="1:8">
      <c r="A36" s="52"/>
      <c r="B36" s="52"/>
      <c r="C36" s="52"/>
      <c r="D36" s="52" t="s">
        <v>340</v>
      </c>
      <c r="E36" s="53" t="s">
        <v>341</v>
      </c>
      <c r="F36" s="56"/>
      <c r="G36" s="52"/>
      <c r="H36" s="55"/>
    </row>
    <row r="37" ht="21" spans="1:8">
      <c r="A37" s="52"/>
      <c r="B37" s="52"/>
      <c r="C37" s="52"/>
      <c r="D37" s="52" t="s">
        <v>342</v>
      </c>
      <c r="E37" s="53" t="s">
        <v>343</v>
      </c>
      <c r="F37" s="56"/>
      <c r="G37" s="52"/>
      <c r="H37" s="55"/>
    </row>
    <row r="38" spans="1:8">
      <c r="A38" s="52"/>
      <c r="B38" s="52"/>
      <c r="C38" s="52"/>
      <c r="D38" s="52" t="s">
        <v>344</v>
      </c>
      <c r="E38" s="53" t="s">
        <v>345</v>
      </c>
      <c r="F38" s="56"/>
      <c r="G38" s="52"/>
      <c r="H38" s="55"/>
    </row>
    <row r="39" spans="1:8">
      <c r="A39" s="52"/>
      <c r="B39" s="52"/>
      <c r="C39" s="52"/>
      <c r="D39" s="52" t="s">
        <v>346</v>
      </c>
      <c r="E39" s="53" t="s">
        <v>347</v>
      </c>
      <c r="F39" s="56"/>
      <c r="G39" s="52"/>
      <c r="H39" s="55"/>
    </row>
    <row r="40" ht="21" spans="1:8">
      <c r="A40" s="52"/>
      <c r="B40" s="52"/>
      <c r="C40" s="52" t="s">
        <v>292</v>
      </c>
      <c r="D40" s="52" t="s">
        <v>293</v>
      </c>
      <c r="E40" s="53" t="s">
        <v>294</v>
      </c>
      <c r="F40" s="56"/>
      <c r="G40" s="52"/>
      <c r="H40" s="55"/>
    </row>
    <row r="41" spans="1:8">
      <c r="A41" s="52"/>
      <c r="B41" s="52"/>
      <c r="C41" s="52"/>
      <c r="D41" s="52" t="s">
        <v>295</v>
      </c>
      <c r="E41" s="53" t="s">
        <v>296</v>
      </c>
      <c r="F41" s="56"/>
      <c r="G41" s="52"/>
      <c r="H41" s="55"/>
    </row>
    <row r="42" spans="1:8">
      <c r="A42" s="52"/>
      <c r="B42" s="52"/>
      <c r="C42" s="52"/>
      <c r="D42" s="52" t="s">
        <v>297</v>
      </c>
      <c r="E42" s="53" t="s">
        <v>298</v>
      </c>
      <c r="F42" s="56"/>
      <c r="G42" s="52"/>
      <c r="H42" s="55"/>
    </row>
    <row r="43" ht="31.5" spans="1:8">
      <c r="A43" s="52"/>
      <c r="B43" s="52"/>
      <c r="C43" s="52" t="s">
        <v>348</v>
      </c>
      <c r="D43" s="52" t="s">
        <v>349</v>
      </c>
      <c r="E43" s="53" t="s">
        <v>350</v>
      </c>
      <c r="F43" s="56"/>
      <c r="G43" s="52"/>
      <c r="H43" s="55"/>
    </row>
    <row r="44" ht="21" spans="1:8">
      <c r="A44" s="52"/>
      <c r="B44" s="52"/>
      <c r="C44" s="52" t="s">
        <v>313</v>
      </c>
      <c r="D44" s="52" t="s">
        <v>313</v>
      </c>
      <c r="E44" s="53" t="s">
        <v>314</v>
      </c>
      <c r="F44" s="57"/>
      <c r="G44" s="52"/>
      <c r="H44" s="55"/>
    </row>
    <row r="45" ht="31.5" spans="1:8">
      <c r="A45" s="52"/>
      <c r="B45" s="52" t="s">
        <v>351</v>
      </c>
      <c r="C45" s="52" t="s">
        <v>352</v>
      </c>
      <c r="D45" s="52" t="s">
        <v>353</v>
      </c>
      <c r="E45" s="53" t="s">
        <v>354</v>
      </c>
      <c r="F45" s="54">
        <v>140800</v>
      </c>
      <c r="G45" s="52">
        <v>1</v>
      </c>
      <c r="H45" s="55">
        <f>F45*G45</f>
        <v>140800</v>
      </c>
    </row>
    <row r="46" ht="31.5" spans="1:8">
      <c r="A46" s="52"/>
      <c r="B46" s="52"/>
      <c r="C46" s="52"/>
      <c r="D46" s="52" t="s">
        <v>355</v>
      </c>
      <c r="E46" s="53" t="s">
        <v>356</v>
      </c>
      <c r="F46" s="56"/>
      <c r="G46" s="52"/>
      <c r="H46" s="55"/>
    </row>
    <row r="47" ht="31.5" spans="1:8">
      <c r="A47" s="52"/>
      <c r="B47" s="52"/>
      <c r="C47" s="52"/>
      <c r="D47" s="52" t="s">
        <v>357</v>
      </c>
      <c r="E47" s="53" t="s">
        <v>358</v>
      </c>
      <c r="F47" s="56"/>
      <c r="G47" s="52"/>
      <c r="H47" s="55"/>
    </row>
    <row r="48" ht="21" spans="1:8">
      <c r="A48" s="52"/>
      <c r="B48" s="52"/>
      <c r="C48" s="52"/>
      <c r="D48" s="52" t="s">
        <v>359</v>
      </c>
      <c r="E48" s="53" t="s">
        <v>360</v>
      </c>
      <c r="F48" s="56"/>
      <c r="G48" s="52"/>
      <c r="H48" s="55"/>
    </row>
    <row r="49" ht="31.5" spans="1:8">
      <c r="A49" s="52"/>
      <c r="B49" s="52"/>
      <c r="C49" s="52"/>
      <c r="D49" s="52" t="s">
        <v>361</v>
      </c>
      <c r="E49" s="53" t="s">
        <v>362</v>
      </c>
      <c r="F49" s="57"/>
      <c r="G49" s="52"/>
      <c r="H49" s="55"/>
    </row>
    <row r="50" ht="31.5" spans="1:8">
      <c r="A50" s="52"/>
      <c r="B50" s="52"/>
      <c r="C50" s="52" t="s">
        <v>70</v>
      </c>
      <c r="D50" s="52" t="s">
        <v>363</v>
      </c>
      <c r="E50" s="53" t="s">
        <v>364</v>
      </c>
      <c r="F50" s="54">
        <v>160160</v>
      </c>
      <c r="G50" s="52">
        <v>1</v>
      </c>
      <c r="H50" s="55">
        <f>F50*G50</f>
        <v>160160</v>
      </c>
    </row>
    <row r="51" ht="42" spans="1:8">
      <c r="A51" s="52"/>
      <c r="B51" s="52"/>
      <c r="C51" s="52"/>
      <c r="D51" s="52" t="s">
        <v>365</v>
      </c>
      <c r="E51" s="53" t="s">
        <v>366</v>
      </c>
      <c r="F51" s="56"/>
      <c r="G51" s="52"/>
      <c r="H51" s="55"/>
    </row>
    <row r="52" ht="21" spans="1:8">
      <c r="A52" s="52"/>
      <c r="B52" s="52"/>
      <c r="C52" s="52"/>
      <c r="D52" s="52" t="s">
        <v>367</v>
      </c>
      <c r="E52" s="53" t="s">
        <v>368</v>
      </c>
      <c r="F52" s="56"/>
      <c r="G52" s="52"/>
      <c r="H52" s="55"/>
    </row>
    <row r="53" ht="21" spans="1:8">
      <c r="A53" s="52"/>
      <c r="B53" s="52"/>
      <c r="C53" s="52"/>
      <c r="D53" s="52" t="s">
        <v>369</v>
      </c>
      <c r="E53" s="53" t="s">
        <v>370</v>
      </c>
      <c r="F53" s="56"/>
      <c r="G53" s="52"/>
      <c r="H53" s="55"/>
    </row>
    <row r="54" ht="31.5" spans="1:8">
      <c r="A54" s="52"/>
      <c r="B54" s="52"/>
      <c r="C54" s="52"/>
      <c r="D54" s="52" t="s">
        <v>371</v>
      </c>
      <c r="E54" s="53" t="s">
        <v>372</v>
      </c>
      <c r="F54" s="56"/>
      <c r="G54" s="52"/>
      <c r="H54" s="55"/>
    </row>
    <row r="55" ht="21" spans="1:8">
      <c r="A55" s="52"/>
      <c r="B55" s="52"/>
      <c r="C55" s="52"/>
      <c r="D55" s="52" t="s">
        <v>373</v>
      </c>
      <c r="E55" s="53" t="s">
        <v>374</v>
      </c>
      <c r="F55" s="56"/>
      <c r="G55" s="52"/>
      <c r="H55" s="55"/>
    </row>
    <row r="56" ht="21" spans="1:8">
      <c r="A56" s="52"/>
      <c r="B56" s="52"/>
      <c r="C56" s="52"/>
      <c r="D56" s="52" t="s">
        <v>375</v>
      </c>
      <c r="E56" s="53" t="s">
        <v>376</v>
      </c>
      <c r="F56" s="56"/>
      <c r="G56" s="52"/>
      <c r="H56" s="55"/>
    </row>
    <row r="57" spans="1:8">
      <c r="A57" s="52"/>
      <c r="B57" s="52"/>
      <c r="C57" s="52"/>
      <c r="D57" s="52" t="s">
        <v>377</v>
      </c>
      <c r="E57" s="53" t="s">
        <v>378</v>
      </c>
      <c r="F57" s="56"/>
      <c r="G57" s="52"/>
      <c r="H57" s="55"/>
    </row>
    <row r="58" spans="1:8">
      <c r="A58" s="52"/>
      <c r="B58" s="52"/>
      <c r="C58" s="52"/>
      <c r="D58" s="52" t="s">
        <v>379</v>
      </c>
      <c r="E58" s="53" t="s">
        <v>380</v>
      </c>
      <c r="F58" s="56"/>
      <c r="G58" s="52"/>
      <c r="H58" s="55"/>
    </row>
    <row r="59" ht="21" spans="1:8">
      <c r="A59" s="52"/>
      <c r="B59" s="52"/>
      <c r="C59" s="52"/>
      <c r="D59" s="52" t="s">
        <v>381</v>
      </c>
      <c r="E59" s="53" t="s">
        <v>382</v>
      </c>
      <c r="F59" s="56"/>
      <c r="G59" s="52"/>
      <c r="H59" s="55"/>
    </row>
    <row r="60" ht="21" spans="1:8">
      <c r="A60" s="52"/>
      <c r="B60" s="52"/>
      <c r="C60" s="52"/>
      <c r="D60" s="52" t="s">
        <v>383</v>
      </c>
      <c r="E60" s="53" t="s">
        <v>384</v>
      </c>
      <c r="F60" s="56"/>
      <c r="G60" s="52"/>
      <c r="H60" s="55"/>
    </row>
    <row r="61" ht="21" spans="1:8">
      <c r="A61" s="52"/>
      <c r="B61" s="52"/>
      <c r="C61" s="52"/>
      <c r="D61" s="52" t="s">
        <v>385</v>
      </c>
      <c r="E61" s="53" t="s">
        <v>386</v>
      </c>
      <c r="F61" s="57"/>
      <c r="G61" s="52"/>
      <c r="H61" s="55"/>
    </row>
    <row r="62" ht="21" spans="1:8">
      <c r="A62" s="52"/>
      <c r="B62" s="52"/>
      <c r="C62" s="52" t="s">
        <v>387</v>
      </c>
      <c r="D62" s="52" t="s">
        <v>388</v>
      </c>
      <c r="E62" s="53" t="s">
        <v>389</v>
      </c>
      <c r="F62" s="54">
        <v>147840</v>
      </c>
      <c r="G62" s="52">
        <v>1</v>
      </c>
      <c r="H62" s="55">
        <f>F62*G62</f>
        <v>147840</v>
      </c>
    </row>
    <row r="63" ht="31.5" spans="1:8">
      <c r="A63" s="52"/>
      <c r="B63" s="52"/>
      <c r="C63" s="52"/>
      <c r="D63" s="52" t="s">
        <v>390</v>
      </c>
      <c r="E63" s="53" t="s">
        <v>391</v>
      </c>
      <c r="F63" s="56"/>
      <c r="G63" s="52"/>
      <c r="H63" s="55"/>
    </row>
    <row r="64" ht="21" spans="1:8">
      <c r="A64" s="52"/>
      <c r="B64" s="52"/>
      <c r="C64" s="52"/>
      <c r="D64" s="52" t="s">
        <v>392</v>
      </c>
      <c r="E64" s="53" t="s">
        <v>393</v>
      </c>
      <c r="F64" s="56"/>
      <c r="G64" s="52"/>
      <c r="H64" s="55"/>
    </row>
    <row r="65" ht="31.5" spans="1:8">
      <c r="A65" s="52"/>
      <c r="B65" s="52"/>
      <c r="C65" s="52"/>
      <c r="D65" s="52" t="s">
        <v>394</v>
      </c>
      <c r="E65" s="53" t="s">
        <v>395</v>
      </c>
      <c r="F65" s="56"/>
      <c r="G65" s="52"/>
      <c r="H65" s="55"/>
    </row>
    <row r="66" spans="1:8">
      <c r="A66" s="52"/>
      <c r="B66" s="52"/>
      <c r="C66" s="52"/>
      <c r="D66" s="52" t="s">
        <v>396</v>
      </c>
      <c r="E66" s="53" t="s">
        <v>397</v>
      </c>
      <c r="F66" s="56"/>
      <c r="G66" s="52"/>
      <c r="H66" s="55"/>
    </row>
    <row r="67" ht="21" spans="1:8">
      <c r="A67" s="52"/>
      <c r="B67" s="52"/>
      <c r="C67" s="52"/>
      <c r="D67" s="52" t="s">
        <v>398</v>
      </c>
      <c r="E67" s="59" t="s">
        <v>399</v>
      </c>
      <c r="F67" s="56"/>
      <c r="G67" s="52"/>
      <c r="H67" s="55"/>
    </row>
    <row r="68" ht="21" spans="1:8">
      <c r="A68" s="52"/>
      <c r="B68" s="52"/>
      <c r="C68" s="52"/>
      <c r="D68" s="52" t="s">
        <v>400</v>
      </c>
      <c r="E68" s="53" t="s">
        <v>401</v>
      </c>
      <c r="F68" s="56"/>
      <c r="G68" s="52"/>
      <c r="H68" s="55"/>
    </row>
    <row r="69" ht="21" spans="1:8">
      <c r="A69" s="52"/>
      <c r="B69" s="52"/>
      <c r="C69" s="52"/>
      <c r="D69" s="52" t="s">
        <v>402</v>
      </c>
      <c r="E69" s="53" t="s">
        <v>403</v>
      </c>
      <c r="F69" s="56"/>
      <c r="G69" s="52"/>
      <c r="H69" s="55"/>
    </row>
    <row r="70" ht="21" spans="1:8">
      <c r="A70" s="52"/>
      <c r="B70" s="52"/>
      <c r="C70" s="52"/>
      <c r="D70" s="52" t="s">
        <v>404</v>
      </c>
      <c r="E70" s="53" t="s">
        <v>405</v>
      </c>
      <c r="F70" s="57"/>
      <c r="G70" s="52"/>
      <c r="H70" s="55"/>
    </row>
    <row r="71" ht="105" spans="1:8">
      <c r="A71" s="52"/>
      <c r="B71" s="52"/>
      <c r="C71" s="52" t="s">
        <v>72</v>
      </c>
      <c r="D71" s="52" t="s">
        <v>72</v>
      </c>
      <c r="E71" s="53" t="s">
        <v>406</v>
      </c>
      <c r="F71" s="54">
        <v>140800</v>
      </c>
      <c r="G71" s="52">
        <v>1</v>
      </c>
      <c r="H71" s="55">
        <f>F71*G71</f>
        <v>140800</v>
      </c>
    </row>
    <row r="72" ht="63" spans="1:8">
      <c r="A72" s="52"/>
      <c r="B72" s="52"/>
      <c r="C72" s="52" t="s">
        <v>407</v>
      </c>
      <c r="D72" s="52" t="s">
        <v>408</v>
      </c>
      <c r="E72" s="53" t="s">
        <v>409</v>
      </c>
      <c r="F72" s="54">
        <v>138840</v>
      </c>
      <c r="G72" s="52">
        <v>1</v>
      </c>
      <c r="H72" s="55">
        <f>F72*G72</f>
        <v>138840</v>
      </c>
    </row>
    <row r="73" ht="189" spans="1:8">
      <c r="A73" s="52"/>
      <c r="B73" s="52"/>
      <c r="C73" s="52"/>
      <c r="D73" s="52" t="s">
        <v>410</v>
      </c>
      <c r="E73" s="53" t="s">
        <v>411</v>
      </c>
      <c r="F73" s="56"/>
      <c r="G73" s="52"/>
      <c r="H73" s="55"/>
    </row>
    <row r="74" ht="63" spans="1:8">
      <c r="A74" s="52"/>
      <c r="B74" s="52"/>
      <c r="C74" s="52"/>
      <c r="D74" s="52" t="s">
        <v>412</v>
      </c>
      <c r="E74" s="53" t="s">
        <v>413</v>
      </c>
      <c r="F74" s="56"/>
      <c r="G74" s="52"/>
      <c r="H74" s="55"/>
    </row>
    <row r="75" ht="84" spans="1:8">
      <c r="A75" s="52"/>
      <c r="B75" s="52"/>
      <c r="C75" s="52" t="s">
        <v>414</v>
      </c>
      <c r="D75" s="52" t="s">
        <v>227</v>
      </c>
      <c r="E75" s="53" t="s">
        <v>415</v>
      </c>
      <c r="F75" s="54">
        <v>116160</v>
      </c>
      <c r="G75" s="52">
        <v>1</v>
      </c>
      <c r="H75" s="55">
        <f>F75*G75</f>
        <v>116160</v>
      </c>
    </row>
    <row r="76" ht="84" spans="1:8">
      <c r="A76" s="52"/>
      <c r="B76" s="52"/>
      <c r="C76" s="52"/>
      <c r="D76" s="52" t="s">
        <v>416</v>
      </c>
      <c r="E76" s="53" t="s">
        <v>417</v>
      </c>
      <c r="F76" s="56"/>
      <c r="G76" s="52"/>
      <c r="H76" s="55"/>
    </row>
    <row r="77" ht="73.5" spans="1:8">
      <c r="A77" s="52"/>
      <c r="B77" s="52"/>
      <c r="C77" s="52"/>
      <c r="D77" s="52" t="s">
        <v>418</v>
      </c>
      <c r="E77" s="53" t="s">
        <v>419</v>
      </c>
      <c r="F77" s="56"/>
      <c r="G77" s="52"/>
      <c r="H77" s="55"/>
    </row>
    <row r="78" ht="21" spans="1:8">
      <c r="A78" s="52"/>
      <c r="B78" s="52"/>
      <c r="C78" s="52" t="s">
        <v>420</v>
      </c>
      <c r="D78" s="52" t="s">
        <v>420</v>
      </c>
      <c r="E78" s="53" t="s">
        <v>421</v>
      </c>
      <c r="F78" s="58">
        <v>21120</v>
      </c>
      <c r="G78" s="52">
        <v>1</v>
      </c>
      <c r="H78" s="55">
        <f>F78*G78</f>
        <v>21120</v>
      </c>
    </row>
    <row r="79" ht="31.5" spans="1:8">
      <c r="A79" s="52"/>
      <c r="B79" s="52"/>
      <c r="C79" s="52" t="s">
        <v>422</v>
      </c>
      <c r="D79" s="52" t="s">
        <v>422</v>
      </c>
      <c r="E79" s="53" t="s">
        <v>423</v>
      </c>
      <c r="F79" s="58">
        <v>21120</v>
      </c>
      <c r="G79" s="52">
        <v>1</v>
      </c>
      <c r="H79" s="55">
        <f t="shared" ref="H79" si="0">F79*G79</f>
        <v>21120</v>
      </c>
    </row>
    <row r="80" ht="21" spans="1:8">
      <c r="A80" s="52"/>
      <c r="B80" s="60" t="s">
        <v>424</v>
      </c>
      <c r="C80" s="60" t="s">
        <v>425</v>
      </c>
      <c r="D80" s="60" t="s">
        <v>426</v>
      </c>
      <c r="E80" s="53" t="s">
        <v>427</v>
      </c>
      <c r="F80" s="58">
        <v>28160</v>
      </c>
      <c r="G80" s="52">
        <v>1</v>
      </c>
      <c r="H80" s="55">
        <f>G80*F80</f>
        <v>28160</v>
      </c>
    </row>
    <row r="81" ht="21" spans="1:8">
      <c r="A81" s="52"/>
      <c r="B81" s="61"/>
      <c r="C81" s="61"/>
      <c r="D81" s="61"/>
      <c r="E81" s="53" t="s">
        <v>428</v>
      </c>
      <c r="F81" s="58">
        <v>28160</v>
      </c>
      <c r="G81" s="52">
        <v>1</v>
      </c>
      <c r="H81" s="55">
        <f t="shared" ref="H81:H89" si="1">G81*F81</f>
        <v>28160</v>
      </c>
    </row>
    <row r="82" ht="31.5" spans="1:8">
      <c r="A82" s="52"/>
      <c r="B82" s="61"/>
      <c r="C82" s="61"/>
      <c r="D82" s="61"/>
      <c r="E82" s="53" t="s">
        <v>429</v>
      </c>
      <c r="F82" s="58">
        <v>28160</v>
      </c>
      <c r="G82" s="52">
        <v>1</v>
      </c>
      <c r="H82" s="55">
        <f t="shared" si="1"/>
        <v>28160</v>
      </c>
    </row>
    <row r="83" ht="21" spans="1:8">
      <c r="A83" s="52"/>
      <c r="B83" s="61"/>
      <c r="C83" s="61"/>
      <c r="D83" s="61"/>
      <c r="E83" s="53" t="s">
        <v>430</v>
      </c>
      <c r="F83" s="58">
        <v>28160</v>
      </c>
      <c r="G83" s="52">
        <v>1</v>
      </c>
      <c r="H83" s="55">
        <f t="shared" si="1"/>
        <v>28160</v>
      </c>
    </row>
    <row r="84" ht="21" spans="1:8">
      <c r="A84" s="52"/>
      <c r="B84" s="61"/>
      <c r="C84" s="61"/>
      <c r="D84" s="61"/>
      <c r="E84" s="53" t="s">
        <v>431</v>
      </c>
      <c r="F84" s="58">
        <v>28160</v>
      </c>
      <c r="G84" s="52">
        <v>1</v>
      </c>
      <c r="H84" s="55">
        <f t="shared" si="1"/>
        <v>28160</v>
      </c>
    </row>
    <row r="85" ht="21" spans="1:8">
      <c r="A85" s="52"/>
      <c r="B85" s="61"/>
      <c r="C85" s="61"/>
      <c r="D85" s="62"/>
      <c r="E85" s="53" t="s">
        <v>432</v>
      </c>
      <c r="F85" s="58">
        <v>28160</v>
      </c>
      <c r="G85" s="52">
        <v>1</v>
      </c>
      <c r="H85" s="55">
        <f t="shared" si="1"/>
        <v>28160</v>
      </c>
    </row>
    <row r="86" ht="21" spans="1:8">
      <c r="A86" s="52"/>
      <c r="B86" s="61"/>
      <c r="C86" s="61"/>
      <c r="D86" s="60" t="s">
        <v>433</v>
      </c>
      <c r="E86" s="53" t="s">
        <v>434</v>
      </c>
      <c r="F86" s="58">
        <v>28160</v>
      </c>
      <c r="G86" s="52">
        <v>1</v>
      </c>
      <c r="H86" s="55">
        <f t="shared" si="1"/>
        <v>28160</v>
      </c>
    </row>
    <row r="87" ht="21" spans="1:8">
      <c r="A87" s="52"/>
      <c r="B87" s="61"/>
      <c r="C87" s="61"/>
      <c r="D87" s="61"/>
      <c r="E87" s="53" t="s">
        <v>435</v>
      </c>
      <c r="F87" s="58">
        <v>28160</v>
      </c>
      <c r="G87" s="52">
        <v>1</v>
      </c>
      <c r="H87" s="55">
        <f t="shared" si="1"/>
        <v>28160</v>
      </c>
    </row>
    <row r="88" ht="21" spans="1:8">
      <c r="A88" s="52"/>
      <c r="B88" s="61"/>
      <c r="C88" s="61"/>
      <c r="D88" s="61"/>
      <c r="E88" s="53" t="s">
        <v>436</v>
      </c>
      <c r="F88" s="58">
        <v>28160</v>
      </c>
      <c r="G88" s="52">
        <v>1</v>
      </c>
      <c r="H88" s="55">
        <f t="shared" si="1"/>
        <v>28160</v>
      </c>
    </row>
    <row r="89" ht="21" spans="1:8">
      <c r="A89" s="52"/>
      <c r="B89" s="62"/>
      <c r="C89" s="62"/>
      <c r="D89" s="62"/>
      <c r="E89" s="53" t="s">
        <v>437</v>
      </c>
      <c r="F89" s="58">
        <v>28160</v>
      </c>
      <c r="G89" s="52">
        <v>1</v>
      </c>
      <c r="H89" s="55">
        <f t="shared" si="1"/>
        <v>28160</v>
      </c>
    </row>
  </sheetData>
  <mergeCells count="66">
    <mergeCell ref="F1:H1"/>
    <mergeCell ref="A3:E3"/>
    <mergeCell ref="A1:A2"/>
    <mergeCell ref="A4:A89"/>
    <mergeCell ref="B1:B2"/>
    <mergeCell ref="B4:B24"/>
    <mergeCell ref="B25:B44"/>
    <mergeCell ref="B45:B79"/>
    <mergeCell ref="B80:B89"/>
    <mergeCell ref="C1:C2"/>
    <mergeCell ref="C4:C6"/>
    <mergeCell ref="C7:C12"/>
    <mergeCell ref="C13:C14"/>
    <mergeCell ref="C15:C17"/>
    <mergeCell ref="C18:C20"/>
    <mergeCell ref="C22:C23"/>
    <mergeCell ref="C25:C27"/>
    <mergeCell ref="C28:C31"/>
    <mergeCell ref="C32:C39"/>
    <mergeCell ref="C40:C42"/>
    <mergeCell ref="C45:C49"/>
    <mergeCell ref="C50:C61"/>
    <mergeCell ref="C62:C70"/>
    <mergeCell ref="C72:C74"/>
    <mergeCell ref="C75:C77"/>
    <mergeCell ref="C80:C89"/>
    <mergeCell ref="D1:D2"/>
    <mergeCell ref="D80:D85"/>
    <mergeCell ref="D86:D89"/>
    <mergeCell ref="E1:E2"/>
    <mergeCell ref="F4:F6"/>
    <mergeCell ref="F7:F12"/>
    <mergeCell ref="F13:F14"/>
    <mergeCell ref="F15:F17"/>
    <mergeCell ref="F18:F20"/>
    <mergeCell ref="F22:F23"/>
    <mergeCell ref="F25:F44"/>
    <mergeCell ref="F45:F49"/>
    <mergeCell ref="F50:F61"/>
    <mergeCell ref="F62:F70"/>
    <mergeCell ref="F72:F74"/>
    <mergeCell ref="F75:F77"/>
    <mergeCell ref="G4:G6"/>
    <mergeCell ref="G7:G12"/>
    <mergeCell ref="G13:G14"/>
    <mergeCell ref="G15:G17"/>
    <mergeCell ref="G18:G20"/>
    <mergeCell ref="G22:G23"/>
    <mergeCell ref="G25:G44"/>
    <mergeCell ref="G45:G49"/>
    <mergeCell ref="G50:G61"/>
    <mergeCell ref="G62:G70"/>
    <mergeCell ref="G72:G74"/>
    <mergeCell ref="G75:G77"/>
    <mergeCell ref="H4:H6"/>
    <mergeCell ref="H7:H12"/>
    <mergeCell ref="H13:H14"/>
    <mergeCell ref="H15:H17"/>
    <mergeCell ref="H18:H20"/>
    <mergeCell ref="H22:H23"/>
    <mergeCell ref="H25:H44"/>
    <mergeCell ref="H45:H49"/>
    <mergeCell ref="H50:H61"/>
    <mergeCell ref="H62:H70"/>
    <mergeCell ref="H72:H74"/>
    <mergeCell ref="H75:H77"/>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M4" sqref="M4"/>
    </sheetView>
  </sheetViews>
  <sheetFormatPr defaultColWidth="9" defaultRowHeight="13.5" outlineLevelRow="4" outlineLevelCol="5"/>
  <sheetData>
    <row r="1" ht="15" spans="1:6">
      <c r="A1" s="25" t="s">
        <v>438</v>
      </c>
      <c r="B1" s="26"/>
      <c r="C1" s="26"/>
      <c r="D1" s="26"/>
      <c r="E1" s="26"/>
      <c r="F1" s="27"/>
    </row>
    <row r="2" ht="43.5" spans="1:6">
      <c r="A2" s="28" t="s">
        <v>0</v>
      </c>
      <c r="B2" s="29" t="s">
        <v>439</v>
      </c>
      <c r="C2" s="29" t="s">
        <v>440</v>
      </c>
      <c r="D2" s="29" t="s">
        <v>441</v>
      </c>
      <c r="E2" s="29" t="s">
        <v>442</v>
      </c>
      <c r="F2" s="29" t="s">
        <v>443</v>
      </c>
    </row>
    <row r="3" ht="15" spans="1:6">
      <c r="A3" s="39">
        <v>1</v>
      </c>
      <c r="B3" s="34"/>
      <c r="C3" s="34"/>
      <c r="D3" s="40"/>
      <c r="E3" s="40"/>
      <c r="F3" s="40"/>
    </row>
    <row r="4" ht="15" spans="1:6">
      <c r="A4" s="39">
        <v>2</v>
      </c>
      <c r="B4" s="34"/>
      <c r="C4" s="34"/>
      <c r="D4" s="40"/>
      <c r="E4" s="40"/>
      <c r="F4" s="40"/>
    </row>
    <row r="5" ht="15" spans="1:6">
      <c r="A5" s="41" t="s">
        <v>444</v>
      </c>
      <c r="B5" s="42"/>
      <c r="C5" s="43"/>
      <c r="D5" s="40"/>
      <c r="E5" s="40"/>
      <c r="F5" s="40"/>
    </row>
  </sheetData>
  <mergeCells count="2">
    <mergeCell ref="A1:F1"/>
    <mergeCell ref="A5:C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M8" sqref="M8"/>
    </sheetView>
  </sheetViews>
  <sheetFormatPr defaultColWidth="9" defaultRowHeight="13.5" outlineLevelRow="5" outlineLevelCol="7"/>
  <sheetData>
    <row r="1" ht="15" spans="1:8">
      <c r="A1" s="24"/>
      <c r="B1" s="25" t="s">
        <v>438</v>
      </c>
      <c r="C1" s="26"/>
      <c r="D1" s="26"/>
      <c r="E1" s="26"/>
      <c r="F1" s="26"/>
      <c r="G1" s="26"/>
      <c r="H1" s="27"/>
    </row>
    <row r="2" ht="43.5" spans="1:8">
      <c r="A2" s="28" t="s">
        <v>0</v>
      </c>
      <c r="B2" s="29" t="s">
        <v>445</v>
      </c>
      <c r="C2" s="29" t="s">
        <v>446</v>
      </c>
      <c r="D2" s="29" t="s">
        <v>447</v>
      </c>
      <c r="E2" s="29" t="s">
        <v>448</v>
      </c>
      <c r="F2" s="29" t="s">
        <v>449</v>
      </c>
      <c r="G2" s="29" t="s">
        <v>443</v>
      </c>
      <c r="H2" s="29" t="s">
        <v>450</v>
      </c>
    </row>
    <row r="3" ht="15" spans="1:8">
      <c r="A3" s="30">
        <v>1</v>
      </c>
      <c r="B3" s="31"/>
      <c r="C3" s="31"/>
      <c r="D3" s="31" t="s">
        <v>451</v>
      </c>
      <c r="E3" s="31"/>
      <c r="F3" s="32"/>
      <c r="G3" s="32"/>
      <c r="H3" s="33"/>
    </row>
    <row r="4" ht="15" spans="1:8">
      <c r="A4" s="30">
        <v>2</v>
      </c>
      <c r="B4" s="31"/>
      <c r="C4" s="31"/>
      <c r="D4" s="31"/>
      <c r="E4" s="31"/>
      <c r="F4" s="32"/>
      <c r="G4" s="32"/>
      <c r="H4" s="34"/>
    </row>
    <row r="5" ht="15" spans="1:8">
      <c r="A5" s="30">
        <v>3</v>
      </c>
      <c r="B5" s="31"/>
      <c r="C5" s="31"/>
      <c r="D5" s="31"/>
      <c r="E5" s="31"/>
      <c r="F5" s="32"/>
      <c r="G5" s="32"/>
      <c r="H5" s="34"/>
    </row>
    <row r="6" ht="15" spans="1:8">
      <c r="A6" s="35"/>
      <c r="B6" s="36" t="s">
        <v>444</v>
      </c>
      <c r="C6" s="37"/>
      <c r="D6" s="38"/>
      <c r="E6" s="31"/>
      <c r="F6" s="32"/>
      <c r="G6" s="32"/>
      <c r="H6" s="34"/>
    </row>
  </sheetData>
  <mergeCells count="2">
    <mergeCell ref="B1:H1"/>
    <mergeCell ref="B6:D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4" sqref="A1:H14"/>
    </sheetView>
  </sheetViews>
  <sheetFormatPr defaultColWidth="9" defaultRowHeight="13.5" outlineLevelCol="7"/>
  <cols>
    <col min="1" max="1" width="5.33333333333333" style="15" customWidth="1"/>
    <col min="2" max="2" width="15.6666666666667" style="15" customWidth="1"/>
    <col min="3" max="3" width="24.775" style="15" customWidth="1"/>
    <col min="4" max="4" width="13" style="15" customWidth="1"/>
    <col min="5" max="6" width="11.4416666666667" style="15" customWidth="1"/>
    <col min="7" max="7" width="10.6666666666667" style="15" customWidth="1"/>
    <col min="8" max="8" width="13.1083333333333" style="15" customWidth="1"/>
    <col min="9" max="16384" width="9" style="15"/>
  </cols>
  <sheetData>
    <row r="1" s="14" customFormat="1" spans="1:8">
      <c r="A1" s="2" t="s">
        <v>0</v>
      </c>
      <c r="B1" s="2" t="s">
        <v>452</v>
      </c>
      <c r="C1" s="2" t="s">
        <v>256</v>
      </c>
      <c r="D1" s="2" t="s">
        <v>453</v>
      </c>
      <c r="E1" s="2" t="s">
        <v>454</v>
      </c>
      <c r="F1" s="2" t="s">
        <v>455</v>
      </c>
      <c r="G1" s="2" t="s">
        <v>456</v>
      </c>
      <c r="H1" s="2" t="s">
        <v>457</v>
      </c>
    </row>
    <row r="2" customHeight="1" spans="1:8">
      <c r="A2" s="10">
        <v>1</v>
      </c>
      <c r="B2" s="4" t="s">
        <v>458</v>
      </c>
      <c r="C2" s="16" t="s">
        <v>459</v>
      </c>
      <c r="D2" s="16" t="s">
        <v>460</v>
      </c>
      <c r="E2" s="3" t="s">
        <v>461</v>
      </c>
      <c r="F2" s="3">
        <v>2</v>
      </c>
      <c r="G2" s="3">
        <v>64000</v>
      </c>
      <c r="H2" s="3">
        <v>300</v>
      </c>
    </row>
    <row r="3" spans="1:8">
      <c r="A3" s="10">
        <v>2</v>
      </c>
      <c r="B3" s="17"/>
      <c r="C3" s="16" t="s">
        <v>462</v>
      </c>
      <c r="D3" s="16" t="s">
        <v>463</v>
      </c>
      <c r="E3" s="3" t="s">
        <v>461</v>
      </c>
      <c r="F3" s="3">
        <v>1</v>
      </c>
      <c r="G3" s="3">
        <v>64000</v>
      </c>
      <c r="H3" s="3">
        <v>300</v>
      </c>
    </row>
    <row r="4" spans="1:8">
      <c r="A4" s="10">
        <v>3</v>
      </c>
      <c r="B4" s="17"/>
      <c r="C4" s="16" t="s">
        <v>464</v>
      </c>
      <c r="D4" s="16" t="s">
        <v>463</v>
      </c>
      <c r="E4" s="3" t="s">
        <v>461</v>
      </c>
      <c r="F4" s="3">
        <v>2</v>
      </c>
      <c r="G4" s="3">
        <v>64000</v>
      </c>
      <c r="H4" s="3">
        <v>300</v>
      </c>
    </row>
    <row r="5" spans="1:8">
      <c r="A5" s="10">
        <v>4</v>
      </c>
      <c r="B5" s="17"/>
      <c r="C5" s="16" t="s">
        <v>465</v>
      </c>
      <c r="D5" s="16" t="s">
        <v>463</v>
      </c>
      <c r="E5" s="3" t="s">
        <v>461</v>
      </c>
      <c r="F5" s="3">
        <v>2</v>
      </c>
      <c r="G5" s="3">
        <v>64000</v>
      </c>
      <c r="H5" s="3">
        <v>300</v>
      </c>
    </row>
    <row r="6" spans="1:8">
      <c r="A6" s="10">
        <v>5</v>
      </c>
      <c r="B6" s="17"/>
      <c r="C6" s="16" t="s">
        <v>466</v>
      </c>
      <c r="D6" s="16" t="s">
        <v>460</v>
      </c>
      <c r="E6" s="3" t="s">
        <v>461</v>
      </c>
      <c r="F6" s="3">
        <v>1</v>
      </c>
      <c r="G6" s="3">
        <v>64000</v>
      </c>
      <c r="H6" s="3">
        <v>300</v>
      </c>
    </row>
    <row r="7" spans="1:8">
      <c r="A7" s="10">
        <v>6</v>
      </c>
      <c r="B7" s="17"/>
      <c r="C7" s="16" t="s">
        <v>467</v>
      </c>
      <c r="D7" s="16" t="s">
        <v>463</v>
      </c>
      <c r="E7" s="3" t="s">
        <v>461</v>
      </c>
      <c r="F7" s="3">
        <v>2</v>
      </c>
      <c r="G7" s="3">
        <v>64000</v>
      </c>
      <c r="H7" s="3">
        <v>300</v>
      </c>
    </row>
    <row r="8" spans="1:8">
      <c r="A8" s="10">
        <v>7</v>
      </c>
      <c r="B8" s="17"/>
      <c r="C8" s="16" t="s">
        <v>468</v>
      </c>
      <c r="D8" s="16" t="s">
        <v>463</v>
      </c>
      <c r="E8" s="3" t="s">
        <v>461</v>
      </c>
      <c r="F8" s="3">
        <v>1</v>
      </c>
      <c r="G8" s="3">
        <v>32000</v>
      </c>
      <c r="H8" s="3">
        <v>300</v>
      </c>
    </row>
    <row r="9" spans="1:8">
      <c r="A9" s="10">
        <v>8</v>
      </c>
      <c r="B9" s="17"/>
      <c r="C9" s="16" t="s">
        <v>469</v>
      </c>
      <c r="D9" s="16" t="s">
        <v>463</v>
      </c>
      <c r="E9" s="3" t="s">
        <v>461</v>
      </c>
      <c r="F9" s="3">
        <v>1</v>
      </c>
      <c r="G9" s="3">
        <v>32000</v>
      </c>
      <c r="H9" s="3">
        <v>300</v>
      </c>
    </row>
    <row r="10" spans="1:8">
      <c r="A10" s="10">
        <v>9</v>
      </c>
      <c r="B10" s="17"/>
      <c r="C10" s="16" t="s">
        <v>470</v>
      </c>
      <c r="D10" s="16" t="s">
        <v>463</v>
      </c>
      <c r="E10" s="3" t="s">
        <v>461</v>
      </c>
      <c r="F10" s="3">
        <v>3</v>
      </c>
      <c r="G10" s="3">
        <v>96000</v>
      </c>
      <c r="H10" s="3">
        <v>3000</v>
      </c>
    </row>
    <row r="11" spans="1:8">
      <c r="A11" s="10">
        <v>10</v>
      </c>
      <c r="B11" s="17"/>
      <c r="C11" s="16" t="s">
        <v>471</v>
      </c>
      <c r="D11" s="16" t="s">
        <v>463</v>
      </c>
      <c r="E11" s="3" t="s">
        <v>461</v>
      </c>
      <c r="F11" s="3">
        <v>4</v>
      </c>
      <c r="G11" s="3">
        <v>160000</v>
      </c>
      <c r="H11" s="3">
        <v>4000</v>
      </c>
    </row>
    <row r="12" ht="27" spans="1:8">
      <c r="A12" s="10">
        <v>11</v>
      </c>
      <c r="B12" s="17"/>
      <c r="C12" s="3" t="s">
        <v>472</v>
      </c>
      <c r="D12" s="3" t="s">
        <v>473</v>
      </c>
      <c r="E12" s="3" t="s">
        <v>461</v>
      </c>
      <c r="F12" s="3">
        <v>2</v>
      </c>
      <c r="G12" s="3">
        <v>16000</v>
      </c>
      <c r="H12" s="18">
        <v>1000</v>
      </c>
    </row>
    <row r="13" ht="27" spans="1:8">
      <c r="A13" s="10">
        <v>12</v>
      </c>
      <c r="B13" s="19"/>
      <c r="C13" s="3" t="s">
        <v>474</v>
      </c>
      <c r="D13" s="3" t="s">
        <v>460</v>
      </c>
      <c r="E13" s="3" t="s">
        <v>475</v>
      </c>
      <c r="F13" s="3">
        <v>1</v>
      </c>
      <c r="G13" s="3">
        <v>96000</v>
      </c>
      <c r="H13" s="3">
        <v>3000</v>
      </c>
    </row>
    <row r="14" spans="1:8">
      <c r="A14" s="20" t="s">
        <v>444</v>
      </c>
      <c r="B14" s="21"/>
      <c r="C14" s="22"/>
      <c r="D14" s="22"/>
      <c r="E14" s="22"/>
      <c r="F14" s="23">
        <f>SUM(F2:F13)</f>
        <v>22</v>
      </c>
      <c r="G14" s="23">
        <f>SUM(G2:G13)</f>
        <v>816000</v>
      </c>
      <c r="H14" s="23">
        <f>SUM(H2:H13)</f>
        <v>13400</v>
      </c>
    </row>
  </sheetData>
  <mergeCells count="2">
    <mergeCell ref="A14:B14"/>
    <mergeCell ref="B2:B13"/>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D12" sqref="A1:D12"/>
    </sheetView>
  </sheetViews>
  <sheetFormatPr defaultColWidth="9" defaultRowHeight="13.5" outlineLevelCol="3"/>
  <cols>
    <col min="1" max="1" width="5.775" customWidth="1"/>
    <col min="2" max="2" width="11.225" customWidth="1"/>
    <col min="3" max="3" width="25.4416666666667" customWidth="1"/>
    <col min="4" max="4" width="15.3333333333333" customWidth="1"/>
  </cols>
  <sheetData>
    <row r="1" spans="1:4">
      <c r="A1" s="1" t="s">
        <v>0</v>
      </c>
      <c r="B1" s="1" t="s">
        <v>452</v>
      </c>
      <c r="C1" s="1" t="s">
        <v>256</v>
      </c>
      <c r="D1" s="2" t="s">
        <v>476</v>
      </c>
    </row>
    <row r="2" customHeight="1" spans="1:4">
      <c r="A2" s="10">
        <v>1</v>
      </c>
      <c r="B2" s="3" t="s">
        <v>458</v>
      </c>
      <c r="C2" s="11" t="s">
        <v>459</v>
      </c>
      <c r="D2" s="3">
        <v>20000</v>
      </c>
    </row>
    <row r="3" spans="1:4">
      <c r="A3" s="10">
        <v>2</v>
      </c>
      <c r="B3" s="3"/>
      <c r="C3" s="11" t="s">
        <v>462</v>
      </c>
      <c r="D3" s="3">
        <v>100</v>
      </c>
    </row>
    <row r="4" spans="1:4">
      <c r="A4" s="10">
        <v>3</v>
      </c>
      <c r="B4" s="3"/>
      <c r="C4" s="11" t="s">
        <v>464</v>
      </c>
      <c r="D4" s="3">
        <v>600</v>
      </c>
    </row>
    <row r="5" spans="1:4">
      <c r="A5" s="10">
        <v>4</v>
      </c>
      <c r="B5" s="3"/>
      <c r="C5" s="11" t="s">
        <v>465</v>
      </c>
      <c r="D5" s="3">
        <v>20000</v>
      </c>
    </row>
    <row r="6" spans="1:4">
      <c r="A6" s="10">
        <v>5</v>
      </c>
      <c r="B6" s="3"/>
      <c r="C6" s="11" t="s">
        <v>468</v>
      </c>
      <c r="D6" s="3">
        <v>15000</v>
      </c>
    </row>
    <row r="7" spans="1:4">
      <c r="A7" s="10">
        <v>6</v>
      </c>
      <c r="B7" s="3"/>
      <c r="C7" s="11" t="s">
        <v>469</v>
      </c>
      <c r="D7" s="3">
        <v>10</v>
      </c>
    </row>
    <row r="8" spans="1:4">
      <c r="A8" s="10">
        <v>7</v>
      </c>
      <c r="B8" s="3"/>
      <c r="C8" s="11" t="s">
        <v>471</v>
      </c>
      <c r="D8" s="3">
        <v>9000</v>
      </c>
    </row>
    <row r="9" ht="27" spans="1:4">
      <c r="A9" s="10">
        <v>8</v>
      </c>
      <c r="B9" s="3"/>
      <c r="C9" s="12" t="s">
        <v>477</v>
      </c>
      <c r="D9" s="3">
        <v>2500</v>
      </c>
    </row>
    <row r="10" ht="40.5" spans="1:4">
      <c r="A10" s="10">
        <v>9</v>
      </c>
      <c r="B10" s="3"/>
      <c r="C10" s="12" t="s">
        <v>478</v>
      </c>
      <c r="D10" s="3">
        <v>20000</v>
      </c>
    </row>
    <row r="11" spans="1:4">
      <c r="A11" s="10">
        <v>10</v>
      </c>
      <c r="B11" s="3"/>
      <c r="C11" s="12" t="s">
        <v>479</v>
      </c>
      <c r="D11" s="3">
        <v>500</v>
      </c>
    </row>
    <row r="12" spans="1:4">
      <c r="A12" s="6" t="s">
        <v>444</v>
      </c>
      <c r="B12" s="13"/>
      <c r="C12" s="7"/>
      <c r="D12" s="9">
        <f>SUM(D2:D11)</f>
        <v>87710</v>
      </c>
    </row>
  </sheetData>
  <mergeCells count="2">
    <mergeCell ref="A12:C12"/>
    <mergeCell ref="B2:B11"/>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
  <sheetViews>
    <sheetView workbookViewId="0">
      <selection activeCell="E3" sqref="A1:E3"/>
    </sheetView>
  </sheetViews>
  <sheetFormatPr defaultColWidth="9" defaultRowHeight="13.5" outlineLevelRow="2" outlineLevelCol="4"/>
  <cols>
    <col min="1" max="1" width="5.775" customWidth="1"/>
    <col min="2" max="2" width="43.225" customWidth="1"/>
    <col min="3" max="3" width="19.225" customWidth="1"/>
    <col min="4" max="4" width="22.225" customWidth="1"/>
    <col min="5" max="5" width="15.3333333333333" customWidth="1"/>
  </cols>
  <sheetData>
    <row r="1" spans="1:5">
      <c r="A1" s="1" t="s">
        <v>0</v>
      </c>
      <c r="B1" s="1" t="s">
        <v>452</v>
      </c>
      <c r="C1" s="1" t="s">
        <v>256</v>
      </c>
      <c r="D1" s="1" t="s">
        <v>480</v>
      </c>
      <c r="E1" s="2" t="s">
        <v>481</v>
      </c>
    </row>
    <row r="2" spans="1:5">
      <c r="A2" s="3">
        <v>1</v>
      </c>
      <c r="B2" s="4" t="s">
        <v>458</v>
      </c>
      <c r="C2" s="5" t="s">
        <v>482</v>
      </c>
      <c r="D2" s="3">
        <v>1</v>
      </c>
      <c r="E2" s="3">
        <v>100</v>
      </c>
    </row>
    <row r="3" spans="1:5">
      <c r="A3" s="6" t="s">
        <v>444</v>
      </c>
      <c r="B3" s="7"/>
      <c r="C3" s="8"/>
      <c r="D3" s="9">
        <v>1</v>
      </c>
      <c r="E3" s="9">
        <v>100</v>
      </c>
    </row>
  </sheetData>
  <mergeCells count="1">
    <mergeCell ref="A3:B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开发工作量核算表</vt:lpstr>
      <vt:lpstr>成品软件</vt:lpstr>
      <vt:lpstr>标准规范编制</vt:lpstr>
      <vt:lpstr>人工服务</vt:lpstr>
      <vt:lpstr>关系型数据库服务资源需求估算</vt:lpstr>
      <vt:lpstr>开放存储资源需求估算</vt:lpstr>
      <vt:lpstr>负载均衡资源需求估算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cp:lastModifiedBy>
  <dcterms:created xsi:type="dcterms:W3CDTF">2006-09-16T00:00:00Z</dcterms:created>
  <cp:lastPrinted>2017-11-01T02:21:00Z</cp:lastPrinted>
  <dcterms:modified xsi:type="dcterms:W3CDTF">2023-06-27T03:30:55Z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5882EC13CB6242D8B0C1D3D3B5E152B6_13</vt:lpwstr>
  </property>
</Properties>
</file>